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00_共通\【検討中】水活03\21（03）産地交付金・高収益化推進助成\210604【再周知】所得比較表を用いた転換推進の働きかけ\"/>
    </mc:Choice>
  </mc:AlternateContent>
  <bookViews>
    <workbookView xWindow="-120" yWindow="-120" windowWidth="20730" windowHeight="11160" tabRatio="817"/>
  </bookViews>
  <sheets>
    <sheet name="グラフ（自動生成）" sheetId="19" r:id="rId1"/>
    <sheet name="所得比較（データ入力用）" sheetId="10" r:id="rId2"/>
  </sheets>
  <definedNames>
    <definedName name="_xlnm.Print_Area" localSheetId="0">'グラフ（自動生成）'!$A$1:$M$58</definedName>
    <definedName name="_xlnm.Print_Area" localSheetId="1">'所得比較（データ入力用）'!$A$1:$AO$17</definedName>
    <definedName name="愛知県">'所得比較（データ入力用）'!$D$65:$D$118</definedName>
    <definedName name="愛知県産">'所得比較（データ入力用）'!$J$158:$J$159</definedName>
    <definedName name="岐阜県">'所得比較（データ入力用）'!$D$22:$D$63</definedName>
    <definedName name="岐阜県産">'所得比較（データ入力用）'!$J$155:$J$156</definedName>
    <definedName name="三重県">'所得比較（データ入力用）'!$D$120:$D$148</definedName>
    <definedName name="三重県産">'所得比較（データ入力用）'!$J$161:$J$163</definedName>
    <definedName name="市町村別単収">#REF!</definedName>
    <definedName name="単収">#REF!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 i="19" l="1"/>
  <c r="N2" i="19" l="1"/>
  <c r="S10" i="10" l="1"/>
  <c r="AG10" i="10" s="1"/>
  <c r="O11" i="19"/>
  <c r="AG9" i="10"/>
  <c r="V9" i="10"/>
  <c r="AK9" i="10" s="1"/>
  <c r="R11" i="19" s="1"/>
  <c r="V10" i="10"/>
  <c r="Q11" i="19" l="1"/>
  <c r="E54" i="19"/>
  <c r="B46" i="19"/>
  <c r="B45" i="19"/>
  <c r="D46" i="19" l="1"/>
  <c r="D45" i="19"/>
  <c r="C8" i="10"/>
  <c r="A10" i="10"/>
  <c r="E2" i="19" l="1"/>
  <c r="B10" i="10" l="1"/>
  <c r="F9" i="10"/>
  <c r="G9" i="10" l="1"/>
  <c r="K9" i="10" s="1"/>
  <c r="N9" i="10"/>
  <c r="AF9" i="10" s="1"/>
  <c r="AF10" i="10" s="1"/>
  <c r="F45" i="19"/>
  <c r="F10" i="10"/>
  <c r="Q8" i="19"/>
  <c r="P3" i="19"/>
  <c r="O3" i="19"/>
  <c r="R7" i="19" l="1"/>
  <c r="N10" i="10"/>
  <c r="O9" i="10"/>
  <c r="T9" i="10" s="1"/>
  <c r="X9" i="10" s="1"/>
  <c r="Y9" i="10" s="1"/>
  <c r="F46" i="19"/>
  <c r="G10" i="10"/>
  <c r="U5" i="19"/>
  <c r="V5" i="19"/>
  <c r="W5" i="19"/>
  <c r="X5" i="19"/>
  <c r="U6" i="19"/>
  <c r="V6" i="19"/>
  <c r="W6" i="19"/>
  <c r="X6" i="19"/>
  <c r="U7" i="19"/>
  <c r="V7" i="19"/>
  <c r="W7" i="19"/>
  <c r="U8" i="19"/>
  <c r="V8" i="19"/>
  <c r="W8" i="19"/>
  <c r="K10" i="10" l="1"/>
  <c r="P4" i="19"/>
  <c r="AB9" i="10"/>
  <c r="AC9" i="10" s="1"/>
  <c r="AH9" i="10" s="1"/>
  <c r="AM9" i="10" s="1"/>
  <c r="AN9" i="10" s="1"/>
  <c r="X7" i="19" l="1"/>
  <c r="R8" i="19"/>
  <c r="X8" i="19" s="1"/>
  <c r="AB10" i="10" l="1"/>
  <c r="AC10" i="10" s="1"/>
  <c r="O10" i="10"/>
  <c r="Q4" i="19" l="1"/>
  <c r="W4" i="19" s="1"/>
  <c r="O4" i="19"/>
  <c r="O9" i="19" s="1"/>
  <c r="R4" i="19"/>
  <c r="X4" i="19" s="1"/>
  <c r="V4" i="19"/>
  <c r="U11" i="19"/>
  <c r="P11" i="19"/>
  <c r="V11" i="19" s="1"/>
  <c r="AH10" i="10"/>
  <c r="AM10" i="10" s="1"/>
  <c r="T10" i="10"/>
  <c r="X10" i="10" s="1"/>
  <c r="AK10" i="10"/>
  <c r="U4" i="19" l="1"/>
  <c r="O12" i="19"/>
  <c r="U12" i="19" s="1"/>
  <c r="U9" i="19"/>
  <c r="Q9" i="19"/>
  <c r="W9" i="19" s="1"/>
  <c r="R9" i="19"/>
  <c r="X9" i="19" s="1"/>
  <c r="W11" i="19"/>
  <c r="X11" i="19"/>
  <c r="P9" i="19" l="1"/>
  <c r="V9" i="19" s="1"/>
  <c r="Y10" i="10"/>
  <c r="AN10" i="10"/>
  <c r="R12" i="19" l="1"/>
  <c r="O13" i="19"/>
  <c r="U13" i="19" s="1"/>
  <c r="Q12" i="19"/>
  <c r="X12" i="19" l="1"/>
  <c r="R13" i="19"/>
  <c r="X13" i="19" s="1"/>
  <c r="W12" i="19"/>
  <c r="Q13" i="19"/>
  <c r="W13" i="19" s="1"/>
  <c r="P12" i="19" l="1"/>
  <c r="V12" i="19" s="1"/>
  <c r="P13" i="19" l="1"/>
  <c r="V13" i="19" s="1"/>
</calcChain>
</file>

<file path=xl/comments1.xml><?xml version="1.0" encoding="utf-8"?>
<comments xmlns="http://schemas.openxmlformats.org/spreadsheetml/2006/main">
  <authors>
    <author>東海農政局</author>
  </authors>
  <commentList>
    <comment ref="A9" authorId="0" shapeId="0">
      <text>
        <r>
          <rPr>
            <b/>
            <sz val="12"/>
            <color indexed="81"/>
            <rFont val="MS P ゴシック"/>
            <family val="3"/>
            <charset val="128"/>
          </rPr>
          <t>選択</t>
        </r>
      </text>
    </comment>
    <comment ref="B9" authorId="0" shapeId="0">
      <text>
        <r>
          <rPr>
            <b/>
            <sz val="12"/>
            <color indexed="81"/>
            <rFont val="MS P ゴシック"/>
            <family val="3"/>
            <charset val="128"/>
          </rPr>
          <t>選択</t>
        </r>
      </text>
    </comment>
    <comment ref="S9" authorId="0" shapeId="0">
      <text>
        <r>
          <rPr>
            <b/>
            <sz val="9"/>
            <color indexed="81"/>
            <rFont val="MS P ゴシック"/>
            <family val="3"/>
            <charset val="128"/>
          </rPr>
          <t>３年度水田収益力強化ビジョン（又は２年度ビジョン）から入力</t>
        </r>
        <r>
          <rPr>
            <sz val="9"/>
            <color indexed="81"/>
            <rFont val="MS P ゴシック"/>
            <family val="3"/>
            <charset val="128"/>
          </rPr>
          <t xml:space="preserve">
</t>
        </r>
      </text>
    </comment>
  </commentList>
</comments>
</file>

<file path=xl/sharedStrings.xml><?xml version="1.0" encoding="utf-8"?>
<sst xmlns="http://schemas.openxmlformats.org/spreadsheetml/2006/main" count="428" uniqueCount="248">
  <si>
    <t>②</t>
    <phoneticPr fontId="1"/>
  </si>
  <si>
    <t>産地</t>
    <rPh sb="0" eb="2">
      <t>サンチ</t>
    </rPh>
    <phoneticPr fontId="1"/>
  </si>
  <si>
    <t>品種銘柄</t>
    <rPh sb="0" eb="2">
      <t>ヒンシュ</t>
    </rPh>
    <rPh sb="2" eb="4">
      <t>メイガラ</t>
    </rPh>
    <phoneticPr fontId="1"/>
  </si>
  <si>
    <t>（１等建値、単位：円/60kg（税込））</t>
    <rPh sb="2" eb="3">
      <t>トウ</t>
    </rPh>
    <rPh sb="3" eb="5">
      <t>タテネ</t>
    </rPh>
    <rPh sb="6" eb="8">
      <t>タンイ</t>
    </rPh>
    <rPh sb="9" eb="10">
      <t>エン</t>
    </rPh>
    <rPh sb="16" eb="18">
      <t>ゼイコ</t>
    </rPh>
    <phoneticPr fontId="1"/>
  </si>
  <si>
    <t>戦略作物
助成</t>
    <rPh sb="0" eb="2">
      <t>センリャク</t>
    </rPh>
    <rPh sb="2" eb="4">
      <t>サクモツ</t>
    </rPh>
    <rPh sb="5" eb="7">
      <t>ジョセイ</t>
    </rPh>
    <phoneticPr fontId="1"/>
  </si>
  <si>
    <t>10a当たり
販売収入</t>
    <rPh sb="3" eb="4">
      <t>ア</t>
    </rPh>
    <rPh sb="7" eb="9">
      <t>ハンバイ</t>
    </rPh>
    <rPh sb="9" eb="11">
      <t>シュウニュウ</t>
    </rPh>
    <phoneticPr fontId="1"/>
  </si>
  <si>
    <t>主食用米</t>
    <rPh sb="0" eb="3">
      <t>シュショクヨウ</t>
    </rPh>
    <rPh sb="3" eb="4">
      <t>マイ</t>
    </rPh>
    <phoneticPr fontId="1"/>
  </si>
  <si>
    <t>飼料用米</t>
    <rPh sb="0" eb="3">
      <t>シリョウヨウ</t>
    </rPh>
    <rPh sb="3" eb="4">
      <t>マイ</t>
    </rPh>
    <phoneticPr fontId="1"/>
  </si>
  <si>
    <t>【主食用米販売収入】</t>
    <rPh sb="1" eb="4">
      <t>シュショクヨウ</t>
    </rPh>
    <rPh sb="4" eb="5">
      <t>マイ</t>
    </rPh>
    <rPh sb="5" eb="7">
      <t>ハンバイ</t>
    </rPh>
    <rPh sb="7" eb="9">
      <t>シュウニュウ</t>
    </rPh>
    <phoneticPr fontId="1"/>
  </si>
  <si>
    <t>多収量</t>
    <rPh sb="0" eb="1">
      <t>オオ</t>
    </rPh>
    <rPh sb="1" eb="2">
      <t>シュウ</t>
    </rPh>
    <rPh sb="2" eb="3">
      <t>リョウ</t>
    </rPh>
    <phoneticPr fontId="1"/>
  </si>
  <si>
    <t>戦略作物助成</t>
    <rPh sb="0" eb="2">
      <t>センリャク</t>
    </rPh>
    <rPh sb="2" eb="4">
      <t>サクモツ</t>
    </rPh>
    <rPh sb="4" eb="6">
      <t>ジョセイ</t>
    </rPh>
    <phoneticPr fontId="1"/>
  </si>
  <si>
    <t>複数年契約加算</t>
    <rPh sb="0" eb="3">
      <t>フクスウネン</t>
    </rPh>
    <rPh sb="3" eb="5">
      <t>ケイヤク</t>
    </rPh>
    <rPh sb="5" eb="7">
      <t>カサン</t>
    </rPh>
    <phoneticPr fontId="1"/>
  </si>
  <si>
    <t>地域平均交付単価</t>
    <rPh sb="0" eb="2">
      <t>チイキ</t>
    </rPh>
    <rPh sb="2" eb="4">
      <t>ヘイキン</t>
    </rPh>
    <rPh sb="4" eb="6">
      <t>コウフ</t>
    </rPh>
    <rPh sb="6" eb="8">
      <t>タンカ</t>
    </rPh>
    <phoneticPr fontId="1"/>
  </si>
  <si>
    <t>合計</t>
    <rPh sb="0" eb="2">
      <t>ゴウケイ</t>
    </rPh>
    <phoneticPr fontId="1"/>
  </si>
  <si>
    <t>経営費</t>
    <rPh sb="0" eb="3">
      <t>ケイエイヒ</t>
    </rPh>
    <phoneticPr fontId="1"/>
  </si>
  <si>
    <t>所得</t>
    <rPh sb="0" eb="2">
      <t>ショトク</t>
    </rPh>
    <phoneticPr fontId="1"/>
  </si>
  <si>
    <t>複数年
契約加算</t>
    <rPh sb="0" eb="3">
      <t>フクスウネン</t>
    </rPh>
    <rPh sb="4" eb="6">
      <t>ケイヤク</t>
    </rPh>
    <rPh sb="6" eb="8">
      <t>カサン</t>
    </rPh>
    <phoneticPr fontId="1"/>
  </si>
  <si>
    <t>【飼料用米（多収）販売収入】</t>
    <rPh sb="1" eb="3">
      <t>シリョウ</t>
    </rPh>
    <rPh sb="3" eb="4">
      <t>ヨウ</t>
    </rPh>
    <rPh sb="4" eb="5">
      <t>マイ</t>
    </rPh>
    <rPh sb="6" eb="8">
      <t>タシュウ</t>
    </rPh>
    <rPh sb="9" eb="11">
      <t>ハンバイ</t>
    </rPh>
    <rPh sb="11" eb="13">
      <t>シュウニュウ</t>
    </rPh>
    <phoneticPr fontId="1"/>
  </si>
  <si>
    <t>収量掛かり増し経費</t>
    <rPh sb="0" eb="2">
      <t>シュウリョウ</t>
    </rPh>
    <rPh sb="2" eb="3">
      <t>カ</t>
    </rPh>
    <rPh sb="5" eb="6">
      <t>マ</t>
    </rPh>
    <rPh sb="7" eb="9">
      <t>ケイヒ</t>
    </rPh>
    <phoneticPr fontId="1"/>
  </si>
  <si>
    <t>（単位：円/10a）</t>
    <rPh sb="1" eb="3">
      <t>タンイ</t>
    </rPh>
    <rPh sb="4" eb="5">
      <t>エン</t>
    </rPh>
    <phoneticPr fontId="1"/>
  </si>
  <si>
    <t>販売単価
(円/kg）</t>
    <rPh sb="0" eb="2">
      <t>ハンバイ</t>
    </rPh>
    <rPh sb="2" eb="4">
      <t>タンカ</t>
    </rPh>
    <rPh sb="6" eb="7">
      <t>エン</t>
    </rPh>
    <phoneticPr fontId="1"/>
  </si>
  <si>
    <t>①</t>
    <phoneticPr fontId="1"/>
  </si>
  <si>
    <t>③＝①/60×②</t>
    <phoneticPr fontId="1"/>
  </si>
  <si>
    <t>④</t>
    <phoneticPr fontId="1"/>
  </si>
  <si>
    <t>⑨</t>
    <phoneticPr fontId="1"/>
  </si>
  <si>
    <t>②</t>
    <phoneticPr fontId="1"/>
  </si>
  <si>
    <t>主食用米
との
所得差</t>
    <rPh sb="0" eb="3">
      <t>シュショクヨウ</t>
    </rPh>
    <rPh sb="3" eb="4">
      <t>コメ</t>
    </rPh>
    <rPh sb="8" eb="10">
      <t>ショトク</t>
    </rPh>
    <rPh sb="10" eb="11">
      <t>サ</t>
    </rPh>
    <phoneticPr fontId="1"/>
  </si>
  <si>
    <t>県設定
単価</t>
    <rPh sb="0" eb="1">
      <t>ケン</t>
    </rPh>
    <rPh sb="1" eb="3">
      <t>セッテイ</t>
    </rPh>
    <rPh sb="4" eb="6">
      <t>タンカ</t>
    </rPh>
    <phoneticPr fontId="1"/>
  </si>
  <si>
    <t>品代</t>
    <rPh sb="0" eb="2">
      <t>シナダイ</t>
    </rPh>
    <phoneticPr fontId="1"/>
  </si>
  <si>
    <t>県設定単価</t>
    <rPh sb="0" eb="1">
      <t>ケン</t>
    </rPh>
    <rPh sb="1" eb="3">
      <t>セッテイ</t>
    </rPh>
    <rPh sb="3" eb="5">
      <t>タンカ</t>
    </rPh>
    <phoneticPr fontId="1"/>
  </si>
  <si>
    <t>主食用米②</t>
    <rPh sb="0" eb="3">
      <t>シュショクヨウ</t>
    </rPh>
    <rPh sb="3" eb="4">
      <t>マイ</t>
    </rPh>
    <phoneticPr fontId="1"/>
  </si>
  <si>
    <t>経費</t>
    <rPh sb="0" eb="2">
      <t>ケイヒヒ</t>
    </rPh>
    <phoneticPr fontId="1"/>
  </si>
  <si>
    <t>所得（地域平均交付単価除く）</t>
    <rPh sb="0" eb="2">
      <t>ショトク</t>
    </rPh>
    <rPh sb="3" eb="5">
      <t>チイキ</t>
    </rPh>
    <rPh sb="5" eb="7">
      <t>ヘイキン</t>
    </rPh>
    <rPh sb="7" eb="9">
      <t>コウフ</t>
    </rPh>
    <rPh sb="9" eb="11">
      <t>タンカ</t>
    </rPh>
    <rPh sb="11" eb="12">
      <t>ノゾ</t>
    </rPh>
    <phoneticPr fontId="1"/>
  </si>
  <si>
    <t>【飼料用米（平均収量）販売収入】</t>
    <rPh sb="1" eb="3">
      <t>シリョウ</t>
    </rPh>
    <rPh sb="3" eb="4">
      <t>ヨウ</t>
    </rPh>
    <rPh sb="4" eb="5">
      <t>マイ</t>
    </rPh>
    <rPh sb="6" eb="8">
      <t>ヘイキン</t>
    </rPh>
    <rPh sb="8" eb="10">
      <t>シュウリョウ</t>
    </rPh>
    <rPh sb="11" eb="13">
      <t>ハンバイ</t>
    </rPh>
    <rPh sb="13" eb="15">
      <t>シュウニュウ</t>
    </rPh>
    <phoneticPr fontId="1"/>
  </si>
  <si>
    <t>（千円単位）</t>
    <rPh sb="1" eb="3">
      <t>センエン</t>
    </rPh>
    <rPh sb="3" eb="5">
      <t>タンイ</t>
    </rPh>
    <phoneticPr fontId="1"/>
  </si>
  <si>
    <t>10a当たりの経費</t>
    <rPh sb="3" eb="4">
      <t>ア</t>
    </rPh>
    <rPh sb="7" eb="9">
      <t>ケイヒヒ</t>
    </rPh>
    <phoneticPr fontId="1"/>
  </si>
  <si>
    <t>10a当たりの所得</t>
    <rPh sb="3" eb="4">
      <t>ア</t>
    </rPh>
    <rPh sb="7" eb="9">
      <t>ショトク</t>
    </rPh>
    <phoneticPr fontId="1"/>
  </si>
  <si>
    <t>地域設定
単価</t>
    <rPh sb="0" eb="2">
      <t>チイキ</t>
    </rPh>
    <rPh sb="2" eb="4">
      <t>セッテイ</t>
    </rPh>
    <rPh sb="5" eb="7">
      <t>タンカ</t>
    </rPh>
    <phoneticPr fontId="1"/>
  </si>
  <si>
    <t>地域設定単価</t>
    <rPh sb="0" eb="2">
      <t>チイキ</t>
    </rPh>
    <rPh sb="2" eb="4">
      <t>セッテイ</t>
    </rPh>
    <rPh sb="4" eb="6">
      <t>タンカ</t>
    </rPh>
    <phoneticPr fontId="1"/>
  </si>
  <si>
    <t>【グラフ・自動生成】</t>
    <rPh sb="5" eb="7">
      <t>ジドウ</t>
    </rPh>
    <rPh sb="7" eb="9">
      <t>セイセイ</t>
    </rPh>
    <phoneticPr fontId="1"/>
  </si>
  <si>
    <t>主食用米と飼料用米の所得の比較（10a当たりのイメージ）</t>
    <phoneticPr fontId="1"/>
  </si>
  <si>
    <t>（単位：千円/10a）</t>
    <phoneticPr fontId="1"/>
  </si>
  <si>
    <t>グラフの作成について</t>
    <rPh sb="4" eb="6">
      <t>サクセイ</t>
    </rPh>
    <phoneticPr fontId="1"/>
  </si>
  <si>
    <t>・シート「所得比較（データ入力用）」シートに必要な事項を記載すればグラフは作成されます。</t>
    <phoneticPr fontId="1"/>
  </si>
  <si>
    <t>・グラフができたら、右の棒グラフ、矢印の中の数値に合うよう、矢印の長さを調節してください</t>
    <rPh sb="10" eb="11">
      <t>ミギ</t>
    </rPh>
    <rPh sb="12" eb="13">
      <t>ボウ</t>
    </rPh>
    <rPh sb="17" eb="19">
      <t>ヤジルシ</t>
    </rPh>
    <rPh sb="20" eb="21">
      <t>ナカ</t>
    </rPh>
    <rPh sb="22" eb="24">
      <t>スウチ</t>
    </rPh>
    <rPh sb="25" eb="26">
      <t>ア</t>
    </rPh>
    <rPh sb="30" eb="32">
      <t>ヤジルシ</t>
    </rPh>
    <rPh sb="33" eb="34">
      <t>ナガ</t>
    </rPh>
    <rPh sb="36" eb="38">
      <t>チョウセツ</t>
    </rPh>
    <phoneticPr fontId="1"/>
  </si>
  <si>
    <t>価格</t>
    <rPh sb="0" eb="2">
      <t>カカク</t>
    </rPh>
    <phoneticPr fontId="17"/>
  </si>
  <si>
    <t>産地</t>
    <phoneticPr fontId="17"/>
  </si>
  <si>
    <t>品種銘柄</t>
    <rPh sb="0" eb="2">
      <t>ヒンシュ</t>
    </rPh>
    <rPh sb="2" eb="4">
      <t>メイガラ</t>
    </rPh>
    <phoneticPr fontId="17"/>
  </si>
  <si>
    <t>2年産米</t>
    <rPh sb="1" eb="2">
      <t>ネン</t>
    </rPh>
    <rPh sb="2" eb="3">
      <t>サン</t>
    </rPh>
    <rPh sb="3" eb="4">
      <t>マイ</t>
    </rPh>
    <phoneticPr fontId="17"/>
  </si>
  <si>
    <t>(3年3月）</t>
    <rPh sb="2" eb="3">
      <t>ネン</t>
    </rPh>
    <phoneticPr fontId="17"/>
  </si>
  <si>
    <t>①</t>
    <phoneticPr fontId="17"/>
  </si>
  <si>
    <t>ハツシモ</t>
  </si>
  <si>
    <t>コシヒカリ</t>
  </si>
  <si>
    <t>あさひの夢</t>
  </si>
  <si>
    <t>-</t>
  </si>
  <si>
    <t>あいちのかおり</t>
  </si>
  <si>
    <t>大地の風</t>
  </si>
  <si>
    <t>コシヒカリ（一般）</t>
  </si>
  <si>
    <t>コシヒカリ（伊賀）</t>
  </si>
  <si>
    <t>キヌヒカリ</t>
  </si>
  <si>
    <t>作付面積</t>
    <rPh sb="0" eb="1">
      <t>サク</t>
    </rPh>
    <rPh sb="1" eb="2">
      <t>ヅケ</t>
    </rPh>
    <rPh sb="2" eb="3">
      <t>メン</t>
    </rPh>
    <rPh sb="3" eb="4">
      <t>セキ</t>
    </rPh>
    <phoneticPr fontId="5"/>
  </si>
  <si>
    <t>岐阜県</t>
    <rPh sb="0" eb="2">
      <t>ギフ</t>
    </rPh>
    <rPh sb="2" eb="3">
      <t>ケン</t>
    </rPh>
    <phoneticPr fontId="5"/>
  </si>
  <si>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</si>
  <si>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</si>
  <si>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</si>
  <si>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</si>
  <si>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</si>
  <si>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</si>
  <si>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</si>
  <si>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</si>
  <si>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</si>
  <si>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</si>
  <si>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</si>
  <si>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</si>
  <si>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</si>
  <si>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</si>
  <si>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rPh sb="0" eb="1">
      <t>ヤマ</t>
    </rPh>
    <rPh sb="1" eb="2">
      <t>ケン</t>
    </rPh>
    <rPh sb="2" eb="3">
      <t>シ</t>
    </rPh>
    <phoneticPr fontId="7"/>
  </si>
  <si>
    <t>瑞穂市</t>
    <rPh sb="0" eb="2">
      <t>ミズホ</t>
    </rPh>
    <rPh sb="2" eb="3">
      <t>シ</t>
    </rPh>
    <phoneticPr fontId="7"/>
  </si>
  <si>
    <t>飛騨市</t>
    <rPh sb="0" eb="2">
      <t>ヒダ</t>
    </rPh>
    <rPh sb="2" eb="3">
      <t>シ</t>
    </rPh>
    <phoneticPr fontId="7"/>
  </si>
  <si>
    <t>本巣市</t>
    <rPh sb="0" eb="1">
      <t>モト</t>
    </rPh>
    <rPh sb="1" eb="2">
      <t>ス</t>
    </rPh>
    <rPh sb="2" eb="3">
      <t>シ</t>
    </rPh>
    <phoneticPr fontId="7"/>
  </si>
  <si>
    <t>郡上市</t>
    <rPh sb="0" eb="2">
      <t>グジョウ</t>
    </rPh>
    <rPh sb="2" eb="3">
      <t>シ</t>
    </rPh>
    <phoneticPr fontId="7"/>
  </si>
  <si>
    <t>下呂市</t>
    <rPh sb="0" eb="2">
      <t>ゲロ</t>
    </rPh>
    <rPh sb="2" eb="3">
      <t>シ</t>
    </rPh>
    <phoneticPr fontId="7"/>
  </si>
  <si>
    <t>海津市</t>
  </si>
  <si>
    <t>岐南町</t>
  </si>
  <si>
    <t>笠松町</t>
  </si>
  <si>
    <t>養老町</t>
  </si>
  <si>
    <t>垂井町</t>
  </si>
  <si>
    <t>関ケ原町</t>
    <rPh sb="0" eb="4">
      <t>セキガハラチョウ</t>
    </rPh>
    <phoneticPr fontId="7"/>
  </si>
  <si>
    <t>神戸町</t>
  </si>
  <si>
    <t>輪之内町</t>
  </si>
  <si>
    <t>安八町</t>
  </si>
  <si>
    <t>揖斐川町</t>
  </si>
  <si>
    <t>大野町</t>
  </si>
  <si>
    <t>池田町</t>
  </si>
  <si>
    <t>北方町</t>
  </si>
  <si>
    <t>坂祝町</t>
  </si>
  <si>
    <t>富加町</t>
  </si>
  <si>
    <t>川辺町</t>
  </si>
  <si>
    <t>七宗町</t>
  </si>
  <si>
    <t>八百津町</t>
  </si>
  <si>
    <t>白川町</t>
  </si>
  <si>
    <t>東白川村</t>
  </si>
  <si>
    <t>御嵩町</t>
  </si>
  <si>
    <t>白川村</t>
  </si>
  <si>
    <t>愛知県</t>
    <rPh sb="0" eb="2">
      <t>アイチ</t>
    </rPh>
    <rPh sb="2" eb="3">
      <t>ケン</t>
    </rPh>
    <phoneticPr fontId="5"/>
  </si>
  <si>
    <t>名古屋市</t>
  </si>
  <si>
    <t>瀬戸市</t>
  </si>
  <si>
    <t>半田市</t>
  </si>
  <si>
    <t>春日井市</t>
  </si>
  <si>
    <t>犬山市</t>
  </si>
  <si>
    <t>常滑市</t>
  </si>
  <si>
    <t>江南市</t>
  </si>
  <si>
    <t>小牧市</t>
  </si>
  <si>
    <t>東海市</t>
  </si>
  <si>
    <t>大府市</t>
  </si>
  <si>
    <t>知多市</t>
  </si>
  <si>
    <t>尾張旭市</t>
  </si>
  <si>
    <t>岩倉市</t>
  </si>
  <si>
    <t>豊明市</t>
  </si>
  <si>
    <t>日進市</t>
  </si>
  <si>
    <t>東郷町</t>
  </si>
  <si>
    <t>豊山町</t>
  </si>
  <si>
    <t>大口町</t>
  </si>
  <si>
    <t>扶桑町</t>
  </si>
  <si>
    <t>阿久比町</t>
  </si>
  <si>
    <t>東浦町</t>
  </si>
  <si>
    <t>南知多町</t>
  </si>
  <si>
    <t>美浜町</t>
  </si>
  <si>
    <t>武豊町</t>
  </si>
  <si>
    <t>三重県</t>
    <rPh sb="0" eb="2">
      <t>ミエ</t>
    </rPh>
    <rPh sb="2" eb="3">
      <t>ケン</t>
    </rPh>
    <phoneticPr fontId="5"/>
  </si>
  <si>
    <t>津市</t>
  </si>
  <si>
    <t>四日市市</t>
  </si>
  <si>
    <t>伊勢市</t>
  </si>
  <si>
    <t>松阪市</t>
  </si>
  <si>
    <t>桑名市</t>
  </si>
  <si>
    <t>鈴鹿市</t>
  </si>
  <si>
    <t>名張市</t>
  </si>
  <si>
    <t>尾鷲市</t>
  </si>
  <si>
    <t>亀山市</t>
  </si>
  <si>
    <t>鳥羽市</t>
  </si>
  <si>
    <t>熊野市</t>
  </si>
  <si>
    <t>いなべ市</t>
    <rPh sb="3" eb="4">
      <t>シ</t>
    </rPh>
    <phoneticPr fontId="6"/>
  </si>
  <si>
    <t>志摩市</t>
    <rPh sb="0" eb="2">
      <t>シマ</t>
    </rPh>
    <rPh sb="2" eb="3">
      <t>シ</t>
    </rPh>
    <phoneticPr fontId="6"/>
  </si>
  <si>
    <t>伊賀市</t>
    <rPh sb="0" eb="2">
      <t>イガ</t>
    </rPh>
    <rPh sb="2" eb="3">
      <t>シ</t>
    </rPh>
    <phoneticPr fontId="6"/>
  </si>
  <si>
    <t>木曽岬町</t>
  </si>
  <si>
    <t>東員町</t>
  </si>
  <si>
    <t>菰野町</t>
  </si>
  <si>
    <t>朝日町</t>
  </si>
  <si>
    <t>川越町</t>
  </si>
  <si>
    <t>多気町</t>
  </si>
  <si>
    <t>明和町</t>
  </si>
  <si>
    <t>大台町</t>
  </si>
  <si>
    <t>玉城町</t>
  </si>
  <si>
    <t>度会町</t>
  </si>
  <si>
    <t>大紀町</t>
  </si>
  <si>
    <t>南伊勢町</t>
  </si>
  <si>
    <t>紀北町</t>
  </si>
  <si>
    <t>御浜町</t>
  </si>
  <si>
    <t>紀宝町</t>
  </si>
  <si>
    <t>県名</t>
    <rPh sb="0" eb="2">
      <t>ケンメイ</t>
    </rPh>
    <phoneticPr fontId="1"/>
  </si>
  <si>
    <t>市町村名</t>
    <rPh sb="0" eb="3">
      <t>シチョウソン</t>
    </rPh>
    <rPh sb="3" eb="4">
      <t>メイ</t>
    </rPh>
    <phoneticPr fontId="1"/>
  </si>
  <si>
    <t>県名</t>
    <rPh sb="0" eb="1">
      <t>ケン</t>
    </rPh>
    <rPh sb="1" eb="2">
      <t>メイ</t>
    </rPh>
    <phoneticPr fontId="1"/>
  </si>
  <si>
    <t>岐阜県</t>
    <rPh sb="0" eb="3">
      <t>ギフケン</t>
    </rPh>
    <phoneticPr fontId="1"/>
  </si>
  <si>
    <t>愛知県</t>
    <rPh sb="0" eb="3">
      <t>アイチケン</t>
    </rPh>
    <phoneticPr fontId="1"/>
  </si>
  <si>
    <t>三重県</t>
    <rPh sb="0" eb="3">
      <t>ミエケン</t>
    </rPh>
    <phoneticPr fontId="1"/>
  </si>
  <si>
    <t>岐阜県</t>
    <rPh sb="2" eb="3">
      <t>ケン</t>
    </rPh>
    <phoneticPr fontId="1"/>
  </si>
  <si>
    <t>愛知県</t>
    <rPh sb="2" eb="3">
      <t>ケン</t>
    </rPh>
    <phoneticPr fontId="1"/>
  </si>
  <si>
    <t>三重県</t>
    <rPh sb="2" eb="3">
      <t>ケン</t>
    </rPh>
    <phoneticPr fontId="1"/>
  </si>
  <si>
    <t>岐阜県産</t>
    <rPh sb="0" eb="3">
      <t>ギフケン</t>
    </rPh>
    <rPh sb="3" eb="4">
      <t>サン</t>
    </rPh>
    <phoneticPr fontId="1"/>
  </si>
  <si>
    <t>愛知県産</t>
    <rPh sb="0" eb="3">
      <t>アイチケン</t>
    </rPh>
    <rPh sb="3" eb="4">
      <t>サン</t>
    </rPh>
    <phoneticPr fontId="1"/>
  </si>
  <si>
    <t>三重県産</t>
    <rPh sb="0" eb="3">
      <t>ミエケン</t>
    </rPh>
    <rPh sb="3" eb="4">
      <t>サン</t>
    </rPh>
    <phoneticPr fontId="1"/>
  </si>
  <si>
    <t>以下、自動入力用参照データ</t>
    <rPh sb="0" eb="2">
      <t>イカ</t>
    </rPh>
    <rPh sb="3" eb="5">
      <t>ジドウ</t>
    </rPh>
    <rPh sb="5" eb="8">
      <t>ニュウリョクヨウ</t>
    </rPh>
    <rPh sb="8" eb="10">
      <t>サンショウ</t>
    </rPh>
    <phoneticPr fontId="1"/>
  </si>
  <si>
    <r>
      <rPr>
        <sz val="12"/>
        <color theme="1"/>
        <rFont val="ＭＳ ゴシック"/>
        <family val="3"/>
        <charset val="128"/>
      </rPr>
      <t>データ入力における留意点</t>
    </r>
    <r>
      <rPr>
        <sz val="11"/>
        <color theme="1"/>
        <rFont val="ＭＳ ゴシック"/>
        <family val="3"/>
        <charset val="128"/>
      </rPr>
      <t xml:space="preserve">
・相対取引価格は農産企画課が公表している令和３年３月の価格を使用しています。
・単収については、統計部が公表している「水稲の10a当たり平年収量」を使用しています。
・県設定単価については、令和３年度の収益力強化ビジョンを参考に記入してください。
・地域設定単価については、令和３年度の収益力強化ビジョンを参考にすることが望ましいですが、作成されていない場合には令和２年度の水田フル活用ビジョンを参考に記入してください。</t>
    </r>
    <rPh sb="3" eb="5">
      <t>ニュウリョク</t>
    </rPh>
    <rPh sb="9" eb="12">
      <t>リュウイテン</t>
    </rPh>
    <rPh sb="14" eb="16">
      <t>アイタイ</t>
    </rPh>
    <rPh sb="16" eb="18">
      <t>トリヒキ</t>
    </rPh>
    <rPh sb="18" eb="20">
      <t>カカク</t>
    </rPh>
    <rPh sb="21" eb="23">
      <t>ノウサン</t>
    </rPh>
    <rPh sb="23" eb="25">
      <t>キカク</t>
    </rPh>
    <rPh sb="25" eb="26">
      <t>カ</t>
    </rPh>
    <rPh sb="27" eb="29">
      <t>コウヒョウ</t>
    </rPh>
    <rPh sb="33" eb="35">
      <t>レイワ</t>
    </rPh>
    <rPh sb="36" eb="37">
      <t>ネン</t>
    </rPh>
    <rPh sb="38" eb="39">
      <t>ガツ</t>
    </rPh>
    <rPh sb="40" eb="42">
      <t>カカク</t>
    </rPh>
    <rPh sb="43" eb="45">
      <t>シヨウ</t>
    </rPh>
    <rPh sb="53" eb="55">
      <t>タンシュウ</t>
    </rPh>
    <rPh sb="61" eb="63">
      <t>トウケイ</t>
    </rPh>
    <rPh sb="63" eb="64">
      <t>ブ</t>
    </rPh>
    <rPh sb="65" eb="67">
      <t>コウヒョウ</t>
    </rPh>
    <rPh sb="72" eb="74">
      <t>スイトウ</t>
    </rPh>
    <rPh sb="78" eb="79">
      <t>ア</t>
    </rPh>
    <rPh sb="81" eb="83">
      <t>ヘイネン</t>
    </rPh>
    <rPh sb="83" eb="85">
      <t>シュウリョウ</t>
    </rPh>
    <rPh sb="87" eb="89">
      <t>シヨウ</t>
    </rPh>
    <rPh sb="97" eb="98">
      <t>ケン</t>
    </rPh>
    <rPh sb="98" eb="100">
      <t>セッテイ</t>
    </rPh>
    <rPh sb="100" eb="102">
      <t>タンカ</t>
    </rPh>
    <rPh sb="108" eb="110">
      <t>レイワ</t>
    </rPh>
    <rPh sb="111" eb="113">
      <t>ネンド</t>
    </rPh>
    <rPh sb="114" eb="117">
      <t>シュウエキリョク</t>
    </rPh>
    <rPh sb="117" eb="119">
      <t>キョウカ</t>
    </rPh>
    <rPh sb="124" eb="126">
      <t>サンコウ</t>
    </rPh>
    <rPh sb="127" eb="129">
      <t>キニュウ</t>
    </rPh>
    <rPh sb="138" eb="140">
      <t>チイキ</t>
    </rPh>
    <rPh sb="140" eb="142">
      <t>セッテイ</t>
    </rPh>
    <rPh sb="142" eb="144">
      <t>タンカ</t>
    </rPh>
    <rPh sb="211" eb="213">
      <t>サンコウ</t>
    </rPh>
    <rPh sb="214" eb="216">
      <t>キニュウ</t>
    </rPh>
    <phoneticPr fontId="1"/>
  </si>
  <si>
    <t>県名、産地、品種銘柄の順に選択し、県設定単価及び地域設定単価を水田収益力強化ビジョンを基に入力すると、棒グラフが自動で作成されます</t>
    <rPh sb="0" eb="2">
      <t>ケンメイ</t>
    </rPh>
    <rPh sb="3" eb="5">
      <t>サンチ</t>
    </rPh>
    <rPh sb="6" eb="8">
      <t>ヒンシュ</t>
    </rPh>
    <rPh sb="8" eb="10">
      <t>メイガラ</t>
    </rPh>
    <rPh sb="11" eb="12">
      <t>ジュン</t>
    </rPh>
    <rPh sb="13" eb="15">
      <t>センタク</t>
    </rPh>
    <rPh sb="17" eb="18">
      <t>ケン</t>
    </rPh>
    <rPh sb="18" eb="20">
      <t>セッテイ</t>
    </rPh>
    <rPh sb="20" eb="22">
      <t>タンカ</t>
    </rPh>
    <rPh sb="22" eb="23">
      <t>オヨ</t>
    </rPh>
    <rPh sb="24" eb="26">
      <t>チイキ</t>
    </rPh>
    <rPh sb="26" eb="28">
      <t>セッテイ</t>
    </rPh>
    <rPh sb="28" eb="30">
      <t>タンカ</t>
    </rPh>
    <rPh sb="31" eb="38">
      <t>スイデンシュウエキリョクキョウカ</t>
    </rPh>
    <rPh sb="43" eb="44">
      <t>モト</t>
    </rPh>
    <rPh sb="45" eb="47">
      <t>ニュウリョク</t>
    </rPh>
    <rPh sb="51" eb="52">
      <t>ボウ</t>
    </rPh>
    <rPh sb="56" eb="58">
      <t>ジドウ</t>
    </rPh>
    <rPh sb="59" eb="61">
      <t>サクセイ</t>
    </rPh>
    <phoneticPr fontId="1"/>
  </si>
  <si>
    <t>使用方法→</t>
    <rPh sb="0" eb="2">
      <t>シヨウ</t>
    </rPh>
    <rPh sb="2" eb="4">
      <t>ホウホウ</t>
    </rPh>
    <phoneticPr fontId="1"/>
  </si>
  <si>
    <t>注１）品代</t>
    <phoneticPr fontId="1"/>
  </si>
  <si>
    <t>円/60kg</t>
    <phoneticPr fontId="1"/>
  </si>
  <si>
    <t>単収</t>
    <rPh sb="0" eb="2">
      <t>タンシュウ</t>
    </rPh>
    <phoneticPr fontId="1"/>
  </si>
  <si>
    <t>kg/10a</t>
    <phoneticPr fontId="1"/>
  </si>
  <si>
    <t>地域設定</t>
    <rPh sb="0" eb="4">
      <t>チイキセッテイ</t>
    </rPh>
    <phoneticPr fontId="1"/>
  </si>
  <si>
    <t>円／10a</t>
    <rPh sb="0" eb="1">
      <t>エン</t>
    </rPh>
    <phoneticPr fontId="1"/>
  </si>
  <si>
    <t>注２）交付金</t>
    <phoneticPr fontId="1"/>
  </si>
  <si>
    <t>注３）経費</t>
    <phoneticPr fontId="1"/>
  </si>
  <si>
    <t>10ａ当たり標準単収</t>
    <rPh sb="6" eb="10">
      <t>ヒョウジュンタンシュウ</t>
    </rPh>
    <phoneticPr fontId="5"/>
  </si>
  <si>
    <t>一宮市</t>
    <rPh sb="0" eb="3">
      <t>イチノミヤシ</t>
    </rPh>
    <phoneticPr fontId="0"/>
  </si>
  <si>
    <t>稲沢市</t>
    <rPh sb="0" eb="3">
      <t>イナザワシ</t>
    </rPh>
    <phoneticPr fontId="0"/>
  </si>
  <si>
    <t>清洲市</t>
    <rPh sb="0" eb="2">
      <t>キヨス</t>
    </rPh>
    <rPh sb="2" eb="3">
      <t>シ</t>
    </rPh>
    <phoneticPr fontId="0"/>
  </si>
  <si>
    <t>北名古屋市</t>
    <rPh sb="0" eb="1">
      <t>キタ</t>
    </rPh>
    <rPh sb="1" eb="5">
      <t>ナゴヤシ</t>
    </rPh>
    <phoneticPr fontId="0"/>
  </si>
  <si>
    <t>長久手市</t>
    <rPh sb="3" eb="4">
      <t>シ</t>
    </rPh>
    <phoneticPr fontId="0"/>
  </si>
  <si>
    <t>津島市</t>
    <rPh sb="0" eb="2">
      <t>ツシマ</t>
    </rPh>
    <rPh sb="2" eb="3">
      <t>シ</t>
    </rPh>
    <phoneticPr fontId="0"/>
  </si>
  <si>
    <t>愛西市</t>
    <rPh sb="0" eb="1">
      <t>アイ</t>
    </rPh>
    <rPh sb="1" eb="2">
      <t>サイ</t>
    </rPh>
    <rPh sb="2" eb="3">
      <t>シ</t>
    </rPh>
    <phoneticPr fontId="0"/>
  </si>
  <si>
    <t>弥富市</t>
    <rPh sb="0" eb="2">
      <t>ヤトミ</t>
    </rPh>
    <rPh sb="2" eb="3">
      <t>シ</t>
    </rPh>
    <phoneticPr fontId="0"/>
  </si>
  <si>
    <t>あま市</t>
    <rPh sb="2" eb="3">
      <t>シ</t>
    </rPh>
    <phoneticPr fontId="0"/>
  </si>
  <si>
    <t>大治町</t>
    <rPh sb="0" eb="3">
      <t>オオハルチョウ</t>
    </rPh>
    <phoneticPr fontId="0"/>
  </si>
  <si>
    <t>蟹江町</t>
    <rPh sb="0" eb="3">
      <t>カニエチョウ</t>
    </rPh>
    <phoneticPr fontId="0"/>
  </si>
  <si>
    <t>飛島村</t>
    <rPh sb="0" eb="3">
      <t>トビシマムラ</t>
    </rPh>
    <phoneticPr fontId="0"/>
  </si>
  <si>
    <t>岡崎市</t>
    <rPh sb="0" eb="3">
      <t>オカザキシ</t>
    </rPh>
    <phoneticPr fontId="0"/>
  </si>
  <si>
    <t>碧南市</t>
    <rPh sb="0" eb="2">
      <t>ヘキナン</t>
    </rPh>
    <rPh sb="2" eb="3">
      <t>シ</t>
    </rPh>
    <phoneticPr fontId="0"/>
  </si>
  <si>
    <t>刈谷市</t>
    <rPh sb="0" eb="2">
      <t>カリヤ</t>
    </rPh>
    <rPh sb="2" eb="3">
      <t>シ</t>
    </rPh>
    <phoneticPr fontId="0"/>
  </si>
  <si>
    <t>安城市</t>
    <rPh sb="0" eb="2">
      <t>アンジョウ</t>
    </rPh>
    <rPh sb="2" eb="3">
      <t>シ</t>
    </rPh>
    <phoneticPr fontId="0"/>
  </si>
  <si>
    <t>西尾市</t>
    <rPh sb="0" eb="2">
      <t>ニシオ</t>
    </rPh>
    <rPh sb="2" eb="3">
      <t>シ</t>
    </rPh>
    <phoneticPr fontId="0"/>
  </si>
  <si>
    <t>知立市</t>
    <rPh sb="0" eb="2">
      <t>チリュウ</t>
    </rPh>
    <rPh sb="2" eb="3">
      <t>シ</t>
    </rPh>
    <phoneticPr fontId="0"/>
  </si>
  <si>
    <t>高浜市</t>
    <rPh sb="0" eb="3">
      <t>タカハマシ</t>
    </rPh>
    <phoneticPr fontId="0"/>
  </si>
  <si>
    <t>幸田町</t>
    <rPh sb="0" eb="3">
      <t>コウタチョウ</t>
    </rPh>
    <phoneticPr fontId="0"/>
  </si>
  <si>
    <t>豊田市</t>
    <rPh sb="0" eb="3">
      <t>トヨタシ</t>
    </rPh>
    <phoneticPr fontId="0"/>
  </si>
  <si>
    <t>みよし市</t>
    <rPh sb="3" eb="4">
      <t>シ</t>
    </rPh>
    <phoneticPr fontId="0"/>
  </si>
  <si>
    <t>新城市</t>
    <rPh sb="0" eb="3">
      <t>シンシロシ</t>
    </rPh>
    <phoneticPr fontId="0"/>
  </si>
  <si>
    <t>設楽町</t>
    <rPh sb="0" eb="3">
      <t>シタラチョウ</t>
    </rPh>
    <phoneticPr fontId="0"/>
  </si>
  <si>
    <t>東栄町</t>
    <rPh sb="0" eb="3">
      <t>トウエイチョウ</t>
    </rPh>
    <phoneticPr fontId="0"/>
  </si>
  <si>
    <t>豊根村</t>
    <rPh sb="0" eb="3">
      <t>トヨネムラ</t>
    </rPh>
    <phoneticPr fontId="0"/>
  </si>
  <si>
    <t>豊橋市</t>
    <rPh sb="0" eb="2">
      <t>トヨハシ</t>
    </rPh>
    <rPh sb="2" eb="3">
      <t>シ</t>
    </rPh>
    <phoneticPr fontId="0"/>
  </si>
  <si>
    <t>豊川市</t>
    <rPh sb="0" eb="3">
      <t>トヨカワシ</t>
    </rPh>
    <phoneticPr fontId="0"/>
  </si>
  <si>
    <t>蒲郡市</t>
    <rPh sb="0" eb="3">
      <t>ガマゴオリシ</t>
    </rPh>
    <phoneticPr fontId="0"/>
  </si>
  <si>
    <t>田原市</t>
    <rPh sb="0" eb="2">
      <t>タハラ</t>
    </rPh>
    <rPh sb="2" eb="3">
      <t>シ</t>
    </rPh>
    <phoneticPr fontId="0"/>
  </si>
  <si>
    <t>標準単収
(kg/10a)</t>
    <rPh sb="0" eb="4">
      <t>ヒョウジュンタンシュウ</t>
    </rPh>
    <phoneticPr fontId="1"/>
  </si>
  <si>
    <t>標準単収
（kg/10a）</t>
    <rPh sb="0" eb="2">
      <t>ヒョウジュン</t>
    </rPh>
    <rPh sb="2" eb="4">
      <t>タンシュウ</t>
    </rPh>
    <phoneticPr fontId="1"/>
  </si>
  <si>
    <t>⑤＝③－④</t>
    <phoneticPr fontId="1"/>
  </si>
  <si>
    <t>⑤</t>
    <phoneticPr fontId="1"/>
  </si>
  <si>
    <t>⑥＝⑤×②</t>
    <phoneticPr fontId="1"/>
  </si>
  <si>
    <t>⑦</t>
    <phoneticPr fontId="1"/>
  </si>
  <si>
    <t>⑧</t>
    <phoneticPr fontId="1"/>
  </si>
  <si>
    <t>⑩</t>
    <phoneticPr fontId="1"/>
  </si>
  <si>
    <t>⑪＝⑥+⑦+⑧+⑨+⑩</t>
    <phoneticPr fontId="1"/>
  </si>
  <si>
    <t>⑫＝④－4,550</t>
    <phoneticPr fontId="1"/>
  </si>
  <si>
    <t>⑬＝⑪－⑫</t>
    <phoneticPr fontId="1"/>
  </si>
  <si>
    <t>⑭＝⑬－⑤</t>
    <phoneticPr fontId="1"/>
  </si>
  <si>
    <t>標準単収＋150kg
（kg/10a）</t>
    <rPh sb="0" eb="4">
      <t>ヒョウジュンタンシュウ</t>
    </rPh>
    <phoneticPr fontId="1"/>
  </si>
  <si>
    <t>⑮＝②＋150</t>
    <phoneticPr fontId="1"/>
  </si>
  <si>
    <t>⑯＝⑤×⑮</t>
    <phoneticPr fontId="1"/>
  </si>
  <si>
    <t>⑰</t>
    <phoneticPr fontId="1"/>
  </si>
  <si>
    <t>⑱</t>
    <phoneticPr fontId="1"/>
  </si>
  <si>
    <t>⑲＝⑯＋⑰＋⑧＋⑱＋⑩</t>
    <phoneticPr fontId="1"/>
  </si>
  <si>
    <t>⑳</t>
    <phoneticPr fontId="1"/>
  </si>
  <si>
    <t>㉒＝⑲－㉑</t>
    <phoneticPr fontId="1"/>
  </si>
  <si>
    <t>㉑＝⑫＋⑳</t>
    <phoneticPr fontId="1"/>
  </si>
  <si>
    <t>㉓＝㉒－⑤</t>
    <phoneticPr fontId="1"/>
  </si>
  <si>
    <t>　・産地交付金は、以下のとおり。</t>
    <rPh sb="9" eb="11">
      <t>イカ</t>
    </rPh>
    <phoneticPr fontId="1"/>
  </si>
  <si>
    <t>　・主食用米は、令和元年産の農産物生産費統計（米生産費・東海より3ha以上の費用合計平均）を利用。</t>
    <rPh sb="23" eb="24">
      <t>コメ</t>
    </rPh>
    <rPh sb="24" eb="26">
      <t>セイサン</t>
    </rPh>
    <rPh sb="26" eb="27">
      <t>ヒ</t>
    </rPh>
    <rPh sb="28" eb="30">
      <t>トウカイ</t>
    </rPh>
    <rPh sb="35" eb="37">
      <t>イジョウ</t>
    </rPh>
    <rPh sb="38" eb="40">
      <t>ヒヨウ</t>
    </rPh>
    <rPh sb="40" eb="42">
      <t>ゴウケイ</t>
    </rPh>
    <rPh sb="42" eb="44">
      <t>ヘイキン</t>
    </rPh>
    <rPh sb="46" eb="48">
      <t>リヨウ</t>
    </rPh>
    <phoneticPr fontId="1"/>
  </si>
  <si>
    <t>令和２年産仮渡金価格</t>
    <rPh sb="0" eb="2">
      <t>レイワ</t>
    </rPh>
    <rPh sb="3" eb="4">
      <t>ネン</t>
    </rPh>
    <rPh sb="4" eb="5">
      <t>サン</t>
    </rPh>
    <rPh sb="5" eb="7">
      <t>カリワタシ</t>
    </rPh>
    <rPh sb="7" eb="8">
      <t>キン</t>
    </rPh>
    <rPh sb="8" eb="10">
      <t>カカク</t>
    </rPh>
    <phoneticPr fontId="1"/>
  </si>
  <si>
    <t>　・主食用米は、令和２年産仮渡金価格に標準収量を乗じて算出。</t>
    <rPh sb="8" eb="10">
      <t>レイワ</t>
    </rPh>
    <rPh sb="11" eb="12">
      <t>ネン</t>
    </rPh>
    <rPh sb="12" eb="13">
      <t>サン</t>
    </rPh>
    <rPh sb="13" eb="15">
      <t>カリワタシ</t>
    </rPh>
    <rPh sb="15" eb="16">
      <t>キン</t>
    </rPh>
    <rPh sb="16" eb="18">
      <t>カカク</t>
    </rPh>
    <rPh sb="19" eb="21">
      <t>ヒョウジュン</t>
    </rPh>
    <rPh sb="21" eb="23">
      <t>シュウリョウ</t>
    </rPh>
    <phoneticPr fontId="1"/>
  </si>
  <si>
    <t>飼料用米の複数年契約</t>
    <rPh sb="0" eb="3">
      <t>シリョウヨウ</t>
    </rPh>
    <rPh sb="3" eb="4">
      <t>マイ</t>
    </rPh>
    <rPh sb="5" eb="7">
      <t>フクスウ</t>
    </rPh>
    <rPh sb="7" eb="8">
      <t>ネン</t>
    </rPh>
    <rPh sb="8" eb="10">
      <t>ケイヤク</t>
    </rPh>
    <phoneticPr fontId="1"/>
  </si>
  <si>
    <t>飼料用米への助成（県）</t>
    <rPh sb="0" eb="3">
      <t>シリョウヨウ</t>
    </rPh>
    <rPh sb="3" eb="4">
      <t>マイ</t>
    </rPh>
    <rPh sb="6" eb="8">
      <t>ジョセイ</t>
    </rPh>
    <rPh sb="9" eb="10">
      <t>ケン</t>
    </rPh>
    <phoneticPr fontId="1"/>
  </si>
  <si>
    <t>列1</t>
  </si>
  <si>
    <t>α</t>
    <phoneticPr fontId="1"/>
  </si>
  <si>
    <t>（地域ごとに別途上乗せの助成がある場合があります）</t>
    <rPh sb="1" eb="3">
      <t>チイキ</t>
    </rPh>
    <rPh sb="6" eb="8">
      <t>ベット</t>
    </rPh>
    <rPh sb="8" eb="10">
      <t>ウワノ</t>
    </rPh>
    <rPh sb="12" eb="14">
      <t>ジョセイ</t>
    </rPh>
    <rPh sb="17" eb="19">
      <t>バアイ</t>
    </rPh>
    <phoneticPr fontId="1"/>
  </si>
  <si>
    <t>令和３年６月</t>
    <rPh sb="0" eb="2">
      <t>レイワ</t>
    </rPh>
    <rPh sb="3" eb="4">
      <t>ネン</t>
    </rPh>
    <rPh sb="5" eb="6">
      <t>ガツ</t>
    </rPh>
    <phoneticPr fontId="1"/>
  </si>
  <si>
    <t>　・飼料用米は、15円/kgに標準収量を乗じて算出。</t>
    <rPh sb="15" eb="17">
      <t>ヒョウジュン</t>
    </rPh>
    <rPh sb="17" eb="19">
      <t>シュウリョウ</t>
    </rPh>
    <phoneticPr fontId="1"/>
  </si>
  <si>
    <t>　・飼料用米は、令和元年産の農産物生産費統計の全国平均（乾燥調製に係る経費を調整）並びに聞き取りによる手数料及び流通保管経費から算定（なお、多収の場合は、さらに粗収益に増加）。</t>
    <rPh sb="70" eb="72">
      <t>タシュウ</t>
    </rPh>
    <rPh sb="73" eb="75">
      <t>バアイ</t>
    </rPh>
    <rPh sb="80" eb="83">
      <t>ソシュウエキ</t>
    </rPh>
    <rPh sb="84" eb="86">
      <t>ゾウカ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</si>
</sst>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6">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ゴシック"/>
      <family val="3"/>
      <charset val="128"/>
    </font>
    <font>
      <sz val="11"/>
      <color theme="1"/>
      <name val="ＭＳ Ｐゴシック"/>
      <family val="3"/>
      <charset val="128"/>
    </font>
    <font>
      <sz val="9"/>
      <color theme="1"/>
      <name val="ＭＳ Ｐゴシック"/>
      <family val="3"/>
      <charset val="128"/>
    </font>
    <font>
      <sz val="9"/>
      <color theme="1"/>
      <name val="ＭＳ ゴシック"/>
      <family val="3"/>
      <charset val="128"/>
    </font>
    <font>
      <sz val="14"/>
      <color theme="1"/>
      <name val="ＭＳ ゴシック"/>
      <family val="3"/>
      <charset val="128"/>
    </font>
    <font>
      <sz val="9"/>
      <color rgb="FFFF0000"/>
      <name val="ＭＳ ゴシック"/>
      <family val="3"/>
      <charset val="128"/>
    </font>
    <font>
      <b/>
      <sz val="11"/>
      <color rgb="FF0070C0"/>
      <name val="ＭＳ ゴシック"/>
      <family val="3"/>
      <charset val="128"/>
    </font>
    <font>
      <b/>
      <sz val="11"/>
      <color theme="1"/>
      <name val="ＭＳ ゴシック"/>
      <family val="3"/>
      <charset val="128"/>
    </font>
    <font>
      <sz val="11"/>
      <color rgb="FFFF0000"/>
      <name val="ＭＳ ゴシック"/>
      <family val="3"/>
      <charset val="128"/>
    </font>
    <font>
      <sz val="12"/>
      <color theme="1"/>
      <name val="ＭＳ ゴシック"/>
      <family val="3"/>
      <charset val="128"/>
    </font>
    <font>
      <b/>
      <sz val="18"/>
      <color theme="1"/>
      <name val="ＭＳ ゴシック"/>
      <family val="3"/>
      <charset val="128"/>
    </font>
    <font>
      <sz val="9"/>
      <name val="ＭＳ ゴシック"/>
      <family val="3"/>
      <charset val="128"/>
    </font>
    <font>
      <sz val="12"/>
      <color indexed="8"/>
      <name val="ＭＳ Ｐゴシック"/>
      <family val="3"/>
      <charset val="128"/>
    </font>
    <font>
      <sz val="12"/>
      <color indexed="8"/>
      <name val="ＭＳ Ｐゴシック"/>
      <family val="3"/>
      <charset val="128"/>
      <scheme val="minor"/>
    </font>
    <font>
      <sz val="6"/>
      <name val="ＭＳ Ｐゴシック"/>
      <family val="3"/>
      <charset val="128"/>
    </font>
    <font>
      <sz val="11"/>
      <color indexed="8"/>
      <name val="ＭＳ Ｐゴシック"/>
      <family val="3"/>
      <charset val="128"/>
      <scheme val="minor"/>
    </font>
    <font>
      <sz val="10"/>
      <name val="ＭＳ Ｐゴシック"/>
      <family val="3"/>
      <charset val="128"/>
    </font>
    <font>
      <sz val="11"/>
      <color indexed="8"/>
      <name val="ＭＳ Ｐゴシック"/>
      <family val="3"/>
      <charset val="128"/>
    </font>
    <font>
      <sz val="13"/>
      <color indexed="8"/>
      <name val="ＭＳ Ｐゴシック"/>
      <family val="3"/>
      <charset val="128"/>
    </font>
    <font>
      <sz val="9"/>
      <color indexed="81"/>
      <name val="MS P ゴシック"/>
      <family val="3"/>
      <charset val="128"/>
    </font>
    <font>
      <b/>
      <sz val="9"/>
      <color indexed="81"/>
      <name val="MS P ゴシック"/>
      <family val="3"/>
      <charset val="128"/>
    </font>
    <font>
      <b/>
      <sz val="12"/>
      <color indexed="81"/>
      <name val="MS P ゴシック"/>
      <family val="3"/>
      <charset val="128"/>
    </font>
    <font>
      <b/>
      <sz val="14"/>
      <color theme="1"/>
      <name val="ＭＳ ゴシック"/>
      <family val="3"/>
      <charset val="128"/>
    </font>
  </fonts>
  <fills count="8">
    <fill>
      <patternFill patternType="none"/>
    </fill>
    <fill>
      <patternFill patternType="gray125"/>
    </fill>
    <fill>
      <patternFill patternType="solid">
        <fgColor rgb="FFFFFFCC"/>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7" tint="0.79998168889431442"/>
        <bgColor indexed="64"/>
      </patternFill>
    </fill>
  </fills>
  <borders count="33">
    <border>
      <left/>
      <right/>
      <top/>
      <bottom/>
      <diagonal/>
    </border>
    <border>
      <left style="thin">
        <color indexed="64"/>
      </left>
      <right/>
      <top style="thin">
        <color indexed="64"/>
      </top>
      <bottom/>
      <diagonal/>
    </border>
    <border>
      <left style="thin">
        <color auto="1"/>
      </left>
      <right/>
      <top style="thin">
        <color indexed="64"/>
      </top>
      <bottom style="hair">
        <color auto="1"/>
      </bottom>
      <diagonal/>
    </border>
    <border>
      <left style="thin">
        <color auto="1"/>
      </left>
      <right/>
      <top style="thin">
        <color indexed="64"/>
      </top>
      <bottom style="thin">
        <color indexed="64"/>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style="thin">
        <color indexed="64"/>
      </top>
      <bottom style="hair">
        <color auto="1"/>
      </bottom>
      <diagonal/>
    </border>
    <border>
      <left style="thin">
        <color theme="1"/>
      </left>
      <right style="thin">
        <color theme="1"/>
      </right>
      <top style="hair">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diagonal/>
    </border>
    <border>
      <left style="thin">
        <color theme="1"/>
      </left>
      <right style="thin">
        <color theme="1"/>
      </right>
      <top/>
      <bottom/>
      <diagonal/>
    </border>
    <border>
      <left style="thin">
        <color theme="1"/>
      </left>
      <right style="thin">
        <color auto="1"/>
      </right>
      <top/>
      <bottom/>
      <diagonal/>
    </border>
    <border>
      <left style="thin">
        <color auto="1"/>
      </left>
      <right/>
      <top style="thin">
        <color indexed="64"/>
      </top>
      <bottom style="medium">
        <color indexed="64"/>
      </bottom>
      <diagonal/>
    </border>
    <border>
      <left style="thin">
        <color theme="1"/>
      </left>
      <right/>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right/>
      <top/>
      <bottom style="thin">
        <color theme="1"/>
      </bottom>
      <diagonal/>
    </border>
    <border>
      <left style="thin">
        <color auto="1"/>
      </left>
      <right style="thin">
        <color theme="1"/>
      </right>
      <top style="hair">
        <color auto="1"/>
      </top>
      <bottom style="thin">
        <color indexed="64"/>
      </bottom>
      <diagonal/>
    </border>
    <border>
      <left/>
      <right/>
      <top/>
      <bottom style="thin">
        <color indexed="64"/>
      </bottom>
      <diagonal/>
    </border>
    <border>
      <left style="thin">
        <color auto="1"/>
      </left>
      <right/>
      <top/>
      <bottom style="medium">
        <color indexed="64"/>
      </bottom>
      <diagonal/>
    </border>
    <border>
      <left/>
      <right style="thin">
        <color theme="1"/>
      </right>
      <top/>
      <bottom style="medium">
        <color theme="1"/>
      </bottom>
      <diagonal/>
    </border>
    <border>
      <left style="thin">
        <color auto="1"/>
      </left>
      <right style="thin">
        <color auto="1"/>
      </right>
      <top style="thin">
        <color auto="1"/>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cellStyleXfs>
  <cellXfs count="120">
    <xf numFmtId="0" fontId="0" fillId="0" borderId="0" xfId="0">
      <alignment vertical="center"/>
    </xf>
    <xf numFmtId="0" fontId="3" fillId="0" borderId="0" xfId="0" applyFont="1">
      <alignment vertical="center"/>
    </xf>
    <xf numFmtId="38" fontId="3" fillId="0" borderId="0" xfId="1" applyFont="1">
      <alignment vertical="center"/>
    </xf>
    <xf numFmtId="38" fontId="5" fillId="0" borderId="0" xfId="1" applyFont="1" applyAlignment="1">
      <alignment horizontal="right" vertical="center"/>
    </xf>
    <xf numFmtId="0" fontId="3" fillId="0" borderId="8" xfId="0" applyFont="1" applyBorder="1">
      <alignment vertical="center"/>
    </xf>
    <xf numFmtId="0" fontId="3" fillId="0" borderId="9" xfId="0" applyFont="1" applyBorder="1" applyAlignment="1">
      <alignment horizontal="center" vertical="center"/>
    </xf>
    <xf numFmtId="38" fontId="3" fillId="0" borderId="0" xfId="1" applyFont="1" applyBorder="1">
      <alignment vertical="center"/>
    </xf>
    <xf numFmtId="38" fontId="3" fillId="0" borderId="9" xfId="1" applyFont="1" applyBorder="1" applyAlignment="1">
      <alignment horizontal="center" vertical="center"/>
    </xf>
    <xf numFmtId="38" fontId="5" fillId="0" borderId="0" xfId="1" applyFont="1" applyBorder="1" applyAlignment="1">
      <alignment horizontal="right" vertical="center"/>
    </xf>
    <xf numFmtId="38" fontId="3" fillId="0" borderId="9" xfId="1" applyFont="1" applyBorder="1">
      <alignment vertical="center"/>
    </xf>
    <xf numFmtId="38" fontId="3" fillId="0" borderId="11" xfId="1" applyFont="1" applyBorder="1">
      <alignment vertical="center"/>
    </xf>
    <xf numFmtId="0" fontId="4" fillId="0" borderId="0" xfId="0" applyFont="1">
      <alignment vertical="center"/>
    </xf>
    <xf numFmtId="0" fontId="7" fillId="0" borderId="0" xfId="0" applyFont="1">
      <alignment vertical="center"/>
    </xf>
    <xf numFmtId="38" fontId="3" fillId="2" borderId="6" xfId="1" applyFont="1" applyFill="1" applyBorder="1">
      <alignment vertical="center"/>
    </xf>
    <xf numFmtId="38" fontId="3" fillId="2" borderId="7" xfId="1" applyFont="1" applyFill="1" applyBorder="1">
      <alignment vertical="center"/>
    </xf>
    <xf numFmtId="38" fontId="4" fillId="0" borderId="11" xfId="1" applyFont="1" applyBorder="1" applyAlignment="1">
      <alignment horizontal="center" vertical="center"/>
    </xf>
    <xf numFmtId="38" fontId="4" fillId="0" borderId="0" xfId="1" applyFont="1" applyBorder="1">
      <alignment vertical="center"/>
    </xf>
    <xf numFmtId="0" fontId="3" fillId="0" borderId="3" xfId="0" applyFont="1" applyBorder="1">
      <alignment vertical="center"/>
    </xf>
    <xf numFmtId="0" fontId="8" fillId="0" borderId="0" xfId="0" applyFont="1">
      <alignment vertical="center"/>
    </xf>
    <xf numFmtId="38" fontId="9" fillId="2" borderId="6" xfId="1" applyFont="1" applyFill="1" applyBorder="1">
      <alignment vertical="center"/>
    </xf>
    <xf numFmtId="38" fontId="9" fillId="2" borderId="7" xfId="1" applyFont="1" applyFill="1" applyBorder="1">
      <alignment vertical="center"/>
    </xf>
    <xf numFmtId="0" fontId="4" fillId="0" borderId="9" xfId="0" applyFont="1" applyBorder="1" applyAlignment="1">
      <alignment horizontal="center" vertical="center"/>
    </xf>
    <xf numFmtId="38" fontId="3" fillId="0" borderId="10" xfId="1" applyFont="1" applyBorder="1">
      <alignment vertical="center"/>
    </xf>
    <xf numFmtId="38" fontId="4" fillId="2" borderId="12" xfId="1" applyFont="1" applyFill="1" applyBorder="1" applyAlignment="1">
      <alignment horizontal="center" vertical="center" wrapText="1"/>
    </xf>
    <xf numFmtId="0" fontId="11" fillId="0" borderId="0" xfId="0" applyFont="1">
      <alignment vertical="center"/>
    </xf>
    <xf numFmtId="38" fontId="3" fillId="0" borderId="12" xfId="1" applyFont="1" applyBorder="1">
      <alignment vertical="center"/>
    </xf>
    <xf numFmtId="38" fontId="3" fillId="0" borderId="13" xfId="1" applyFont="1" applyBorder="1">
      <alignment vertical="center"/>
    </xf>
    <xf numFmtId="0" fontId="3" fillId="0" borderId="10" xfId="0" applyFont="1" applyBorder="1">
      <alignment vertical="center"/>
    </xf>
    <xf numFmtId="0" fontId="3" fillId="0" borderId="14" xfId="0" applyFont="1" applyBorder="1">
      <alignment vertical="center"/>
    </xf>
    <xf numFmtId="38" fontId="3" fillId="0" borderId="3" xfId="1" applyFont="1" applyBorder="1">
      <alignment vertical="center"/>
    </xf>
    <xf numFmtId="38" fontId="3" fillId="0" borderId="14" xfId="1" applyFont="1" applyBorder="1">
      <alignment vertical="center"/>
    </xf>
    <xf numFmtId="38" fontId="4" fillId="2" borderId="5" xfId="1" applyFont="1" applyFill="1" applyBorder="1" applyAlignment="1">
      <alignment horizontal="center" vertical="center" wrapText="1"/>
    </xf>
    <xf numFmtId="38" fontId="4" fillId="2" borderId="5" xfId="1" applyFont="1" applyFill="1" applyBorder="1" applyAlignment="1">
      <alignment horizontal="center" vertical="center" wrapText="1"/>
    </xf>
    <xf numFmtId="0" fontId="6" fillId="0" borderId="0" xfId="0" applyFont="1" applyAlignment="1">
      <alignment horizontal="right" vertical="center"/>
    </xf>
    <xf numFmtId="38" fontId="4" fillId="2" borderId="5" xfId="1" applyFont="1" applyFill="1" applyBorder="1" applyAlignment="1">
      <alignment horizontal="center" vertical="center" wrapText="1"/>
    </xf>
    <xf numFmtId="38" fontId="4" fillId="2" borderId="5" xfId="1" applyFont="1" applyFill="1" applyBorder="1" applyAlignment="1">
      <alignment horizontal="center" vertical="center" wrapText="1"/>
    </xf>
    <xf numFmtId="38" fontId="10" fillId="2" borderId="6" xfId="1" applyFont="1" applyFill="1" applyBorder="1">
      <alignment vertical="center"/>
    </xf>
    <xf numFmtId="38" fontId="10" fillId="2" borderId="7" xfId="1" applyFont="1" applyFill="1" applyBorder="1">
      <alignment vertical="center"/>
    </xf>
    <xf numFmtId="38" fontId="4" fillId="2" borderId="5" xfId="1" applyFont="1" applyFill="1" applyBorder="1" applyAlignment="1">
      <alignment horizontal="center" vertical="center" wrapText="1"/>
    </xf>
    <xf numFmtId="38" fontId="3" fillId="0" borderId="15" xfId="1" applyFont="1" applyBorder="1">
      <alignment vertical="center"/>
    </xf>
    <xf numFmtId="0" fontId="6" fillId="0" borderId="0" xfId="0" applyFont="1">
      <alignment vertical="center"/>
    </xf>
    <xf numFmtId="38" fontId="3" fillId="0" borderId="0" xfId="1" applyFont="1" applyAlignment="1">
      <alignment vertical="center" wrapText="1"/>
    </xf>
    <xf numFmtId="38" fontId="4" fillId="2" borderId="5" xfId="1" applyFont="1" applyFill="1" applyBorder="1" applyAlignment="1">
      <alignment horizontal="center" vertical="center" wrapText="1"/>
    </xf>
    <xf numFmtId="38" fontId="3" fillId="0" borderId="17" xfId="1" applyFont="1" applyBorder="1">
      <alignment vertical="center"/>
    </xf>
    <xf numFmtId="38" fontId="3" fillId="0" borderId="18" xfId="1" applyFont="1" applyBorder="1">
      <alignment vertical="center"/>
    </xf>
    <xf numFmtId="38" fontId="3" fillId="0" borderId="16" xfId="1" applyFont="1" applyBorder="1">
      <alignment vertical="center"/>
    </xf>
    <xf numFmtId="38" fontId="3" fillId="0" borderId="16" xfId="0" applyNumberFormat="1" applyFont="1" applyBorder="1">
      <alignment vertical="center"/>
    </xf>
    <xf numFmtId="38" fontId="3" fillId="0" borderId="19" xfId="1" applyFont="1" applyBorder="1">
      <alignment vertical="center"/>
    </xf>
    <xf numFmtId="0" fontId="3" fillId="0" borderId="4" xfId="0" applyFont="1" applyBorder="1">
      <alignment vertical="center"/>
    </xf>
    <xf numFmtId="38" fontId="3" fillId="0" borderId="4" xfId="1" applyFont="1" applyBorder="1" applyAlignment="1">
      <alignment horizontal="center" vertical="center"/>
    </xf>
    <xf numFmtId="0" fontId="3" fillId="0" borderId="4" xfId="0" applyFont="1" applyBorder="1" applyAlignment="1">
      <alignment horizontal="center" vertical="center"/>
    </xf>
    <xf numFmtId="38" fontId="3" fillId="3" borderId="0" xfId="1" applyFont="1" applyFill="1">
      <alignment vertical="center"/>
    </xf>
    <xf numFmtId="38" fontId="3" fillId="3" borderId="6" xfId="1" applyFont="1" applyFill="1" applyBorder="1">
      <alignment vertical="center"/>
    </xf>
    <xf numFmtId="38" fontId="3" fillId="0" borderId="22" xfId="1" applyFont="1" applyBorder="1">
      <alignment vertical="center"/>
    </xf>
    <xf numFmtId="0" fontId="3" fillId="0" borderId="22" xfId="0" applyFont="1" applyBorder="1">
      <alignment vertical="center"/>
    </xf>
    <xf numFmtId="38" fontId="3" fillId="0" borderId="23" xfId="1" applyFont="1" applyBorder="1">
      <alignment vertical="center"/>
    </xf>
    <xf numFmtId="38" fontId="3" fillId="0" borderId="8" xfId="1" applyFont="1" applyBorder="1">
      <alignment vertical="center"/>
    </xf>
    <xf numFmtId="38" fontId="3" fillId="0" borderId="24" xfId="1" applyFont="1" applyBorder="1">
      <alignment vertical="center"/>
    </xf>
    <xf numFmtId="38" fontId="3" fillId="0" borderId="25" xfId="1" applyFont="1" applyBorder="1">
      <alignment vertical="center"/>
    </xf>
    <xf numFmtId="38" fontId="3" fillId="0" borderId="8" xfId="0" applyNumberFormat="1" applyFont="1" applyBorder="1">
      <alignment vertical="center"/>
    </xf>
    <xf numFmtId="0" fontId="4" fillId="3" borderId="2" xfId="0" applyFont="1" applyFill="1" applyBorder="1">
      <alignment vertical="center"/>
    </xf>
    <xf numFmtId="38" fontId="3" fillId="0" borderId="0" xfId="1" applyFont="1" applyFill="1">
      <alignment vertical="center"/>
    </xf>
    <xf numFmtId="0" fontId="3" fillId="0" borderId="20" xfId="0" applyFont="1" applyFill="1" applyBorder="1" applyAlignment="1">
      <alignment vertical="center"/>
    </xf>
    <xf numFmtId="38" fontId="11" fillId="0" borderId="0" xfId="1" applyFont="1">
      <alignment vertical="center"/>
    </xf>
    <xf numFmtId="0" fontId="13" fillId="0" borderId="0" xfId="0" applyFont="1">
      <alignment vertical="center"/>
    </xf>
    <xf numFmtId="0" fontId="10" fillId="0" borderId="0" xfId="0" applyFont="1">
      <alignment vertical="center"/>
    </xf>
    <xf numFmtId="0" fontId="14" fillId="0" borderId="0" xfId="0" applyFont="1">
      <alignment vertical="center"/>
    </xf>
    <xf numFmtId="0" fontId="3" fillId="2" borderId="0" xfId="0" applyFont="1" applyFill="1" applyBorder="1" applyAlignment="1">
      <alignment vertical="top"/>
    </xf>
    <xf numFmtId="0" fontId="3" fillId="2" borderId="0" xfId="0" applyFont="1" applyFill="1" applyBorder="1" applyAlignment="1">
      <alignment vertical="top" wrapText="1"/>
    </xf>
    <xf numFmtId="0" fontId="3" fillId="0" borderId="0" xfId="0" applyFont="1" applyBorder="1">
      <alignment vertical="center"/>
    </xf>
    <xf numFmtId="0" fontId="15" fillId="0" borderId="9" xfId="0" applyFont="1" applyBorder="1" applyAlignment="1">
      <alignment horizontal="center" vertical="center"/>
    </xf>
    <xf numFmtId="0" fontId="16" fillId="0" borderId="9" xfId="0" applyFont="1" applyBorder="1" applyAlignment="1">
      <alignment horizontal="center" vertical="center"/>
    </xf>
    <xf numFmtId="0" fontId="15" fillId="0" borderId="26" xfId="0" applyFont="1" applyBorder="1" applyAlignment="1">
      <alignment vertical="center" wrapText="1"/>
    </xf>
    <xf numFmtId="0" fontId="16" fillId="0" borderId="26" xfId="0" applyFont="1" applyBorder="1" applyAlignment="1">
      <alignment vertical="center" wrapText="1"/>
    </xf>
    <xf numFmtId="0" fontId="15" fillId="0" borderId="26" xfId="2" applyFont="1" applyBorder="1" applyAlignment="1">
      <alignment horizontal="center" vertical="center" wrapText="1"/>
    </xf>
    <xf numFmtId="0" fontId="16" fillId="0" borderId="26" xfId="2" applyFont="1" applyBorder="1" applyAlignment="1">
      <alignment horizontal="center" vertical="center" wrapText="1"/>
    </xf>
    <xf numFmtId="0" fontId="15" fillId="0" borderId="26" xfId="2" applyFont="1" applyBorder="1">
      <alignment vertical="center"/>
    </xf>
    <xf numFmtId="0" fontId="16" fillId="0" borderId="26" xfId="2" applyFont="1" applyBorder="1">
      <alignment vertical="center"/>
    </xf>
    <xf numFmtId="0" fontId="15" fillId="0" borderId="10" xfId="0" applyFont="1" applyBorder="1" applyAlignment="1">
      <alignment horizontal="center" vertical="center"/>
    </xf>
    <xf numFmtId="0" fontId="16" fillId="0" borderId="10" xfId="0" applyFont="1" applyBorder="1" applyAlignment="1">
      <alignment horizontal="center" vertical="center"/>
    </xf>
    <xf numFmtId="0" fontId="20" fillId="6" borderId="29" xfId="0" applyFont="1" applyFill="1" applyBorder="1" applyAlignment="1">
      <alignment horizontal="center" vertical="center"/>
    </xf>
    <xf numFmtId="3" fontId="21" fillId="0" borderId="30" xfId="0" applyNumberFormat="1" applyFont="1" applyBorder="1" applyAlignment="1">
      <alignment horizontal="right" vertical="center"/>
    </xf>
    <xf numFmtId="0" fontId="20" fillId="6" borderId="31" xfId="0" applyFont="1" applyFill="1" applyBorder="1" applyAlignment="1">
      <alignment horizontal="center" vertical="center"/>
    </xf>
    <xf numFmtId="3" fontId="21" fillId="0" borderId="32" xfId="0" applyNumberFormat="1" applyFont="1" applyBorder="1" applyAlignment="1">
      <alignment horizontal="right" vertical="center"/>
    </xf>
    <xf numFmtId="0" fontId="20" fillId="4" borderId="31" xfId="0" applyFont="1" applyFill="1" applyBorder="1" applyAlignment="1">
      <alignment horizontal="center" vertical="center"/>
    </xf>
    <xf numFmtId="0" fontId="20" fillId="7" borderId="31" xfId="0" applyFont="1" applyFill="1" applyBorder="1" applyAlignment="1">
      <alignment horizontal="center" vertical="center"/>
    </xf>
    <xf numFmtId="0" fontId="16" fillId="5" borderId="1" xfId="0" applyFont="1" applyFill="1" applyBorder="1">
      <alignment vertical="center"/>
    </xf>
    <xf numFmtId="0" fontId="16" fillId="5" borderId="27" xfId="0" applyFont="1" applyFill="1" applyBorder="1" applyAlignment="1">
      <alignment horizontal="center" vertical="top" wrapText="1"/>
    </xf>
    <xf numFmtId="38" fontId="16" fillId="5" borderId="27" xfId="3" applyFont="1" applyFill="1" applyBorder="1" applyAlignment="1">
      <alignment horizontal="center" vertical="center"/>
    </xf>
    <xf numFmtId="55" fontId="18" fillId="5" borderId="27" xfId="2" quotePrefix="1" applyNumberFormat="1" applyFont="1" applyFill="1" applyBorder="1" applyAlignment="1">
      <alignment horizontal="center" vertical="top" wrapText="1"/>
    </xf>
    <xf numFmtId="0" fontId="18" fillId="5" borderId="28" xfId="0" applyFont="1" applyFill="1" applyBorder="1" applyAlignment="1">
      <alignment horizontal="center" vertical="center" wrapText="1"/>
    </xf>
    <xf numFmtId="0" fontId="20" fillId="6" borderId="29" xfId="0" applyFont="1" applyFill="1" applyBorder="1" applyAlignment="1">
      <alignment vertical="center" shrinkToFit="1"/>
    </xf>
    <xf numFmtId="0" fontId="20" fillId="6" borderId="31" xfId="0" applyFont="1" applyFill="1" applyBorder="1" applyAlignment="1">
      <alignment vertical="center" shrinkToFit="1"/>
    </xf>
    <xf numFmtId="0" fontId="20" fillId="4" borderId="31" xfId="0" applyFont="1" applyFill="1" applyBorder="1" applyAlignment="1">
      <alignment vertical="center" shrinkToFit="1"/>
    </xf>
    <xf numFmtId="0" fontId="20" fillId="7" borderId="31" xfId="0" applyFont="1" applyFill="1" applyBorder="1" applyAlignment="1">
      <alignment vertical="center" shrinkToFit="1"/>
    </xf>
    <xf numFmtId="0" fontId="0" fillId="0" borderId="0" xfId="0" applyFill="1">
      <alignment vertical="center"/>
    </xf>
    <xf numFmtId="0" fontId="20" fillId="0" borderId="0" xfId="0" applyFont="1" applyFill="1" applyBorder="1" applyAlignment="1">
      <alignment vertical="center" shrinkToFit="1"/>
    </xf>
    <xf numFmtId="176" fontId="0" fillId="0" borderId="0" xfId="0" applyNumberFormat="1">
      <alignment vertical="center"/>
    </xf>
    <xf numFmtId="38" fontId="3" fillId="2" borderId="21" xfId="1" applyFont="1" applyFill="1" applyBorder="1">
      <alignment vertical="center"/>
    </xf>
    <xf numFmtId="0" fontId="3" fillId="3" borderId="9" xfId="0" applyFont="1" applyFill="1" applyBorder="1" applyAlignment="1">
      <alignment horizontal="left" vertical="center"/>
    </xf>
    <xf numFmtId="0" fontId="4" fillId="0" borderId="1" xfId="0" applyFont="1" applyFill="1" applyBorder="1" applyAlignment="1">
      <alignment horizontal="center" vertical="center"/>
    </xf>
    <xf numFmtId="38" fontId="5" fillId="0" borderId="5" xfId="1" applyFont="1" applyFill="1" applyBorder="1" applyAlignment="1">
      <alignment horizontal="center" vertical="center" wrapText="1"/>
    </xf>
    <xf numFmtId="38" fontId="5" fillId="0" borderId="12" xfId="1" applyFont="1" applyFill="1" applyBorder="1" applyAlignment="1">
      <alignment horizontal="center" vertical="center" wrapText="1"/>
    </xf>
    <xf numFmtId="38" fontId="3" fillId="0" borderId="6" xfId="1" applyFont="1" applyFill="1" applyBorder="1">
      <alignment vertical="center"/>
    </xf>
    <xf numFmtId="0" fontId="3" fillId="0" borderId="0" xfId="0" applyFont="1" applyFill="1">
      <alignment vertical="center"/>
    </xf>
    <xf numFmtId="0" fontId="3" fillId="0" borderId="10" xfId="0" applyFont="1" applyFill="1" applyBorder="1" applyAlignment="1">
      <alignment horizontal="left" vertical="center"/>
    </xf>
    <xf numFmtId="38" fontId="3" fillId="0" borderId="0" xfId="1" applyFont="1" applyFill="1" applyAlignment="1">
      <alignment horizontal="left" vertical="center" wrapText="1"/>
    </xf>
    <xf numFmtId="0" fontId="4" fillId="0" borderId="1" xfId="0" applyFont="1" applyFill="1" applyBorder="1" applyAlignment="1">
      <alignment horizontal="center" vertical="top"/>
    </xf>
    <xf numFmtId="0" fontId="25" fillId="0" borderId="0" xfId="0" applyFont="1">
      <alignment vertical="center"/>
    </xf>
    <xf numFmtId="0" fontId="4" fillId="0" borderId="8" xfId="0" applyFont="1" applyBorder="1">
      <alignment vertical="center"/>
    </xf>
    <xf numFmtId="0" fontId="3" fillId="3" borderId="8" xfId="0" applyFont="1" applyFill="1" applyBorder="1">
      <alignment vertical="center"/>
    </xf>
    <xf numFmtId="0" fontId="3" fillId="0" borderId="8" xfId="0" applyFont="1" applyFill="1" applyBorder="1">
      <alignment vertical="center"/>
    </xf>
    <xf numFmtId="0" fontId="3" fillId="0" borderId="0" xfId="0" applyFont="1" applyAlignment="1">
      <alignment vertical="center"/>
    </xf>
    <xf numFmtId="38" fontId="3" fillId="0" borderId="0" xfId="0" applyNumberFormat="1" applyFont="1">
      <alignment vertical="center"/>
    </xf>
    <xf numFmtId="0" fontId="6" fillId="0" borderId="0" xfId="0" applyFont="1" applyAlignment="1">
      <alignment horizontal="left" vertical="center"/>
    </xf>
    <xf numFmtId="3" fontId="3" fillId="0" borderId="0" xfId="0" applyNumberFormat="1" applyFont="1">
      <alignment vertical="center"/>
    </xf>
    <xf numFmtId="0" fontId="3" fillId="0" borderId="0" xfId="0" applyFont="1" applyAlignment="1">
      <alignment horizontal="center"/>
    </xf>
    <xf numFmtId="38" fontId="3" fillId="0" borderId="0" xfId="0" applyNumberFormat="1" applyFont="1" applyAlignment="1">
      <alignment horizontal="right" vertical="center"/>
    </xf>
    <xf numFmtId="0" fontId="3" fillId="0" borderId="0" xfId="0" applyFont="1" applyAlignment="1">
      <alignment horizontal="left" vertical="top" wrapText="1"/>
    </xf>
    <xf numFmtId="38" fontId="3" fillId="3" borderId="0" xfId="1" applyFont="1" applyFill="1" applyAlignment="1">
      <alignment horizontal="left" vertical="center" wrapText="1"/>
    </xf>
  </cellXfs>
  <cellStyles count="4">
    <cellStyle name="桁区切り" xfId="1" builtinId="6"/>
    <cellStyle name="桁区切り 2" xfId="3"/>
    <cellStyle name="標準" xfId="0" builtinId="0"/>
    <cellStyle name="標準 2" xfId="2"/>
  </cellStyles>
  <dxfs count="4">
    <dxf>
      <numFmt numFmtId="176" formatCode="#,##0_ "/>
    </dxf>
    <dxf>
      <numFmt numFmtId="176" formatCode="#,##0_ "/>
    </dxf>
    <dxf>
      <numFmt numFmtId="176" formatCode="#,##0_ "/>
    </dxf>
    <dxf>
      <fill>
        <patternFill patternType="none">
          <fgColor indexed="64"/>
          <bgColor indexed="65"/>
        </patternFill>
      </fill>
    </dxf>
  </dxfs>
  <tableStyles count="0" defaultTableStyle="TableStyleMedium2" defaultPivotStyle="PivotStyleLight16"/>
  <colors>
    <mruColors>
      <color rgb="FFFFFFCC"/>
      <color rgb="FFE7FFFF"/>
      <color rgb="FFFFFF66"/>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1725428122954971E-2"/>
          <c:y val="3.0845307180590146E-2"/>
          <c:w val="0.95648756589491268"/>
          <c:h val="0.86681023643035859"/>
        </c:manualLayout>
      </c:layout>
      <c:barChart>
        <c:barDir val="col"/>
        <c:grouping val="stacked"/>
        <c:varyColors val="0"/>
        <c:ser>
          <c:idx val="1"/>
          <c:order val="0"/>
          <c:tx>
            <c:strRef>
              <c:f>'グラフ（自動生成）'!$N$4</c:f>
              <c:strCache>
                <c:ptCount val="1"/>
                <c:pt idx="0">
                  <c:v>品代</c:v>
                </c:pt>
              </c:strCache>
            </c:strRef>
          </c:tx>
          <c:spPr>
            <a:solidFill>
              <a:schemeClr val="accent2">
                <a:lumMod val="20000"/>
                <a:lumOff val="80000"/>
              </a:schemeClr>
            </a:solidFill>
            <a:ln>
              <a:solidFill>
                <a:schemeClr val="tx1"/>
              </a:solidFill>
            </a:ln>
            <a:effectLst/>
          </c:spPr>
          <c:invertIfNegative val="0"/>
          <c:dPt>
            <c:idx val="0"/>
            <c:invertIfNegative val="0"/>
            <c:bubble3D val="0"/>
            <c:extLst>
              <c:ext xmlns:c16="http://schemas.microsoft.com/office/drawing/2014/chart" uri="{C3380CC4-5D6E-409C-BE32-E72D297353CC}">
                <c16:uniqueId val="{00000001-97F8-4D01-9863-7F738208ED89}"/>
              </c:ext>
            </c:extLst>
          </c:dPt>
          <c:dPt>
            <c:idx val="1"/>
            <c:invertIfNegative val="0"/>
            <c:bubble3D val="0"/>
            <c:extLst>
              <c:ext xmlns:c16="http://schemas.microsoft.com/office/drawing/2014/chart" uri="{C3380CC4-5D6E-409C-BE32-E72D297353CC}">
                <c16:uniqueId val="{00000003-97F8-4D01-9863-7F738208ED89}"/>
              </c:ext>
            </c:extLst>
          </c:dPt>
          <c:dPt>
            <c:idx val="2"/>
            <c:invertIfNegative val="0"/>
            <c:bubble3D val="0"/>
            <c:extLst>
              <c:ext xmlns:c16="http://schemas.microsoft.com/office/drawing/2014/chart" uri="{C3380CC4-5D6E-409C-BE32-E72D297353CC}">
                <c16:uniqueId val="{00000005-97F8-4D01-9863-7F738208ED89}"/>
              </c:ext>
            </c:extLst>
          </c:dPt>
          <c:dLbls>
            <c:dLbl>
              <c:idx val="0"/>
              <c:layout/>
              <c:tx>
                <c:rich>
                  <a:bodyPr/>
                  <a:lstStyle/>
                  <a:p>
                    <a:fld id="{2D191C72-58CB-42DC-AC5F-4C139A1B7E7A}" type="VALUE">
                      <a:rPr lang="en-US" altLang="ja-JP"/>
                      <a:pPr/>
                      <a:t>[値]</a:t>
                    </a:fld>
                    <a:endParaRPr lang="ja-JP" altLang="en-US"/>
                  </a:p>
                </c:rich>
              </c:tx>
              <c:dLblPos val="ct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1-97F8-4D01-9863-7F738208ED89}"/>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'グラフ（自動生成）'!$O$3:$R$3</c15:sqref>
                  </c15:fullRef>
                </c:ext>
              </c:extLst>
              <c:f>'グラフ（自動生成）'!$O$3:$Q$3</c:f>
              <c:strCache>
                <c:ptCount val="3"/>
                <c:pt idx="0">
                  <c:v>コシヒカリ</c:v>
                </c:pt>
                <c:pt idx="1">
                  <c:v>あいちのかおり</c:v>
                </c:pt>
                <c:pt idx="2">
                  <c:v>飼料用米</c:v>
                </c:pt>
              </c:strCache>
            </c:strRef>
          </c:cat>
          <c:val>
            <c:numRef>
              <c:extLst>
                <c:ext xmlns:c15="http://schemas.microsoft.com/office/drawing/2012/chart" uri="{02D57815-91ED-43cb-92C2-25804820EDAC}">
                  <c15:fullRef>
                    <c15:sqref>'グラフ（自動生成）'!$O$4:$R$4</c15:sqref>
                  </c15:fullRef>
                </c:ext>
              </c:extLst>
              <c:f>'グラフ（自動生成）'!$O$4:$Q$4</c:f>
              <c:numCache>
                <c:formatCode>#,##0_);[Red]\(#,##0\)</c:formatCode>
                <c:ptCount val="3"/>
                <c:pt idx="0">
                  <c:v>111510</c:v>
                </c:pt>
                <c:pt idx="1">
                  <c:v>102660</c:v>
                </c:pt>
                <c:pt idx="2">
                  <c:v>7965</c:v>
                </c:pt>
              </c:numCache>
            </c:numRef>
          </c:val>
          <c:extLst>
            <c:ext xmlns:c15="http://schemas.microsoft.com/office/drawing/2012/chart" uri="{02D57815-91ED-43cb-92C2-25804820EDAC}">
              <c15:categoryFilterExceptions>
                <c15:categoryFilterException>
                  <c15:sqref>'グラフ（自動生成）'!$R$4</c15:sqref>
                  <c15:invertIfNegative val="0"/>
                  <c15:bubble3D val="0"/>
                </c15:categoryFilterException>
              </c15:categoryFilterExceptions>
            </c:ext>
            <c:ext xmlns:c16="http://schemas.microsoft.com/office/drawing/2014/chart" uri="{C3380CC4-5D6E-409C-BE32-E72D297353CC}">
              <c16:uniqueId val="{00000008-97F8-4D01-9863-7F738208ED89}"/>
            </c:ext>
          </c:extLst>
        </c:ser>
        <c:ser>
          <c:idx val="2"/>
          <c:order val="1"/>
          <c:tx>
            <c:strRef>
              <c:f>'グラフ（自動生成）'!$N$5</c:f>
              <c:strCache>
                <c:ptCount val="1"/>
                <c:pt idx="0">
                  <c:v>戦略作物助成</c:v>
                </c:pt>
              </c:strCache>
            </c:strRef>
          </c:tx>
          <c:spPr>
            <a:solidFill>
              <a:schemeClr val="accent5">
                <a:lumMod val="20000"/>
                <a:lumOff val="80000"/>
              </a:schemeClr>
            </a:solidFill>
            <a:ln w="9525">
              <a:solidFill>
                <a:schemeClr val="tx1"/>
              </a:solidFill>
            </a:ln>
            <a:effectLst/>
          </c:spPr>
          <c:invertIfNegative val="0"/>
          <c:dPt>
            <c:idx val="0"/>
            <c:invertIfNegative val="0"/>
            <c:bubble3D val="0"/>
            <c:extLst>
              <c:ext xmlns:c16="http://schemas.microsoft.com/office/drawing/2014/chart" uri="{C3380CC4-5D6E-409C-BE32-E72D297353CC}">
                <c16:uniqueId val="{0000000A-97F8-4D01-9863-7F738208ED89}"/>
              </c:ext>
            </c:extLst>
          </c:dPt>
          <c:dPt>
            <c:idx val="2"/>
            <c:invertIfNegative val="0"/>
            <c:bubble3D val="0"/>
            <c:extLst>
              <c:ext xmlns:c16="http://schemas.microsoft.com/office/drawing/2014/chart" uri="{C3380CC4-5D6E-409C-BE32-E72D297353CC}">
                <c16:uniqueId val="{0000000C-97F8-4D01-9863-7F738208ED89}"/>
              </c:ext>
            </c:extLst>
          </c:dPt>
          <c:dLbls>
            <c:dLbl>
              <c:idx val="0"/>
              <c:delete val="1"/>
              <c:extLst>
                <c:ext xmlns:c15="http://schemas.microsoft.com/office/drawing/2012/chart" uri="{CE6537A1-D6FC-4f65-9D91-7224C49458BB}"/>
                <c:ext xmlns:c16="http://schemas.microsoft.com/office/drawing/2014/chart" uri="{C3380CC4-5D6E-409C-BE32-E72D297353CC}">
                  <c16:uniqueId val="{0000000A-97F8-4D01-9863-7F738208ED89}"/>
                </c:ext>
              </c:extLst>
            </c:dLbl>
            <c:dLbl>
              <c:idx val="1"/>
              <c:delete val="1"/>
              <c:extLst>
                <c:ext xmlns:c15="http://schemas.microsoft.com/office/drawing/2012/chart" uri="{CE6537A1-D6FC-4f65-9D91-7224C49458BB}"/>
                <c:ext xmlns:c16="http://schemas.microsoft.com/office/drawing/2014/chart" uri="{C3380CC4-5D6E-409C-BE32-E72D297353CC}">
                  <c16:uniqueId val="{0000000D-97F8-4D01-9863-7F738208ED89}"/>
                </c:ext>
              </c:extLst>
            </c:dLbl>
            <c:dLbl>
              <c:idx val="2"/>
              <c:layout/>
              <c:tx>
                <c:rich>
                  <a:bodyPr/>
                  <a:lstStyle/>
                  <a:p>
                    <a:fld id="{F49C4971-E7EF-45DC-ADFE-CB4E3203F1B4}" type="VALUE">
                      <a:rPr lang="en-US" altLang="ja-JP" sz="1200"/>
                      <a:pPr/>
                      <a:t>[値]</a:t>
                    </a:fld>
                    <a:endParaRPr lang="ja-JP" altLang="en-US"/>
                  </a:p>
                </c:rich>
              </c:tx>
              <c:dLblPos val="ct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C-97F8-4D01-9863-7F738208ED89}"/>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'グラフ（自動生成）'!$O$3:$R$3</c15:sqref>
                  </c15:fullRef>
                </c:ext>
              </c:extLst>
              <c:f>'グラフ（自動生成）'!$O$3:$Q$3</c:f>
              <c:strCache>
                <c:ptCount val="3"/>
                <c:pt idx="0">
                  <c:v>コシヒカリ</c:v>
                </c:pt>
                <c:pt idx="1">
                  <c:v>あいちのかおり</c:v>
                </c:pt>
                <c:pt idx="2">
                  <c:v>飼料用米</c:v>
                </c:pt>
              </c:strCache>
            </c:strRef>
          </c:cat>
          <c:val>
            <c:numRef>
              <c:extLst>
                <c:ext xmlns:c15="http://schemas.microsoft.com/office/drawing/2012/chart" uri="{02D57815-91ED-43cb-92C2-25804820EDAC}">
                  <c15:fullRef>
                    <c15:sqref>'グラフ（自動生成）'!$O$5:$R$5</c15:sqref>
                  </c15:fullRef>
                </c:ext>
              </c:extLst>
              <c:f>'グラフ（自動生成）'!$O$5:$Q$5</c:f>
              <c:numCache>
                <c:formatCode>#,##0_);[Red]\(#,##0\)</c:formatCode>
                <c:ptCount val="3"/>
                <c:pt idx="0">
                  <c:v>0</c:v>
                </c:pt>
                <c:pt idx="1">
                  <c:v>0</c:v>
                </c:pt>
                <c:pt idx="2">
                  <c:v>80000</c:v>
                </c:pt>
              </c:numCache>
            </c:numRef>
          </c:val>
          <c:extLst>
            <c:ext xmlns:c16="http://schemas.microsoft.com/office/drawing/2014/chart" uri="{C3380CC4-5D6E-409C-BE32-E72D297353CC}">
              <c16:uniqueId val="{0000000E-97F8-4D01-9863-7F738208ED89}"/>
            </c:ext>
          </c:extLst>
        </c:ser>
        <c:ser>
          <c:idx val="0"/>
          <c:order val="2"/>
          <c:tx>
            <c:strRef>
              <c:f>'グラフ（自動生成）'!$N$6</c:f>
              <c:strCache>
                <c:ptCount val="1"/>
                <c:pt idx="0">
                  <c:v>複数年契約加算</c:v>
                </c:pt>
              </c:strCache>
            </c:strRef>
          </c:tx>
          <c:spPr>
            <a:solidFill>
              <a:schemeClr val="accent4">
                <a:lumMod val="60000"/>
                <a:lumOff val="40000"/>
              </a:schemeClr>
            </a:solidFill>
            <a:ln w="9525">
              <a:solidFill>
                <a:schemeClr val="tx1"/>
              </a:solidFill>
              <a:prstDash val="dash"/>
            </a:ln>
            <a:effectLst/>
          </c:spPr>
          <c:invertIfNegative val="0"/>
          <c:dPt>
            <c:idx val="0"/>
            <c:invertIfNegative val="0"/>
            <c:bubble3D val="0"/>
            <c:extLst>
              <c:ext xmlns:c16="http://schemas.microsoft.com/office/drawing/2014/chart" uri="{C3380CC4-5D6E-409C-BE32-E72D297353CC}">
                <c16:uniqueId val="{00000010-97F8-4D01-9863-7F738208ED89}"/>
              </c:ext>
            </c:extLst>
          </c:dPt>
          <c:dPt>
            <c:idx val="2"/>
            <c:invertIfNegative val="0"/>
            <c:bubble3D val="0"/>
            <c:extLst>
              <c:ext xmlns:c16="http://schemas.microsoft.com/office/drawing/2014/chart" uri="{C3380CC4-5D6E-409C-BE32-E72D297353CC}">
                <c16:uniqueId val="{00000012-97F8-4D01-9863-7F738208ED89}"/>
              </c:ext>
            </c:extLst>
          </c:dPt>
          <c:dLbls>
            <c:dLbl>
              <c:idx val="0"/>
              <c:delete val="1"/>
              <c:extLst>
                <c:ext xmlns:c15="http://schemas.microsoft.com/office/drawing/2012/chart" uri="{CE6537A1-D6FC-4f65-9D91-7224C49458BB}"/>
                <c:ext xmlns:c16="http://schemas.microsoft.com/office/drawing/2014/chart" uri="{C3380CC4-5D6E-409C-BE32-E72D297353CC}">
                  <c16:uniqueId val="{00000010-97F8-4D01-9863-7F738208ED89}"/>
                </c:ext>
              </c:extLst>
            </c:dLbl>
            <c:dLbl>
              <c:idx val="1"/>
              <c:delete val="1"/>
              <c:extLst>
                <c:ext xmlns:c15="http://schemas.microsoft.com/office/drawing/2012/chart" uri="{CE6537A1-D6FC-4f65-9D91-7224C49458BB}"/>
                <c:ext xmlns:c16="http://schemas.microsoft.com/office/drawing/2014/chart" uri="{C3380CC4-5D6E-409C-BE32-E72D297353CC}">
                  <c16:uniqueId val="{00000013-97F8-4D01-9863-7F738208ED89}"/>
                </c:ext>
              </c:extLst>
            </c:dLbl>
            <c:dLbl>
              <c:idx val="2"/>
              <c:numFmt formatCode="#,##0," sourceLinked="0"/>
              <c:spPr>
                <a:noFill/>
                <a:ln>
                  <a:noFill/>
                </a:ln>
                <a:effectLst/>
              </c:spPr>
              <c:txPr>
                <a:bodyPr rot="0" spcFirstLastPara="1" vertOverflow="ellipsis" vert="horz" wrap="square" lIns="38100" tIns="19050" rIns="38100" bIns="19050" anchor="ctr" anchorCtr="1">
                  <a:noAutofit/>
                </a:bodyPr>
                <a:lstStyle/>
                <a:p>
                  <a:pPr>
                    <a:defRPr sz="12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12-97F8-4D01-9863-7F738208ED89}"/>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'グラフ（自動生成）'!$O$3:$R$3</c15:sqref>
                  </c15:fullRef>
                </c:ext>
              </c:extLst>
              <c:f>'グラフ（自動生成）'!$O$3:$Q$3</c:f>
              <c:strCache>
                <c:ptCount val="3"/>
                <c:pt idx="0">
                  <c:v>コシヒカリ</c:v>
                </c:pt>
                <c:pt idx="1">
                  <c:v>あいちのかおり</c:v>
                </c:pt>
                <c:pt idx="2">
                  <c:v>飼料用米</c:v>
                </c:pt>
              </c:strCache>
            </c:strRef>
          </c:cat>
          <c:val>
            <c:numRef>
              <c:extLst>
                <c:ext xmlns:c15="http://schemas.microsoft.com/office/drawing/2012/chart" uri="{02D57815-91ED-43cb-92C2-25804820EDAC}">
                  <c15:fullRef>
                    <c15:sqref>'グラフ（自動生成）'!$O$6:$R$6</c15:sqref>
                  </c15:fullRef>
                </c:ext>
              </c:extLst>
              <c:f>'グラフ（自動生成）'!$O$6:$Q$6</c:f>
              <c:numCache>
                <c:formatCode>#,##0_);[Red]\(#,##0\)</c:formatCode>
                <c:ptCount val="3"/>
                <c:pt idx="0">
                  <c:v>0</c:v>
                </c:pt>
                <c:pt idx="1">
                  <c:v>0</c:v>
                </c:pt>
                <c:pt idx="2">
                  <c:v>12000</c:v>
                </c:pt>
              </c:numCache>
            </c:numRef>
          </c:val>
          <c:extLst>
            <c:ext xmlns:c16="http://schemas.microsoft.com/office/drawing/2014/chart" uri="{C3380CC4-5D6E-409C-BE32-E72D297353CC}">
              <c16:uniqueId val="{00000014-97F8-4D01-9863-7F738208ED89}"/>
            </c:ext>
          </c:extLst>
        </c:ser>
        <c:ser>
          <c:idx val="3"/>
          <c:order val="3"/>
          <c:tx>
            <c:strRef>
              <c:f>'グラフ（自動生成）'!$N$7</c:f>
              <c:strCache>
                <c:ptCount val="1"/>
                <c:pt idx="0">
                  <c:v>県設定単価</c:v>
                </c:pt>
              </c:strCache>
            </c:strRef>
          </c:tx>
          <c:spPr>
            <a:solidFill>
              <a:schemeClr val="accent4">
                <a:lumMod val="60000"/>
                <a:lumOff val="40000"/>
              </a:schemeClr>
            </a:solidFill>
            <a:ln>
              <a:solidFill>
                <a:schemeClr val="tx1"/>
              </a:solidFill>
              <a:prstDash val="dash"/>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15-97F8-4D01-9863-7F738208ED89}"/>
                </c:ext>
              </c:extLst>
            </c:dLbl>
            <c:dLbl>
              <c:idx val="1"/>
              <c:delete val="1"/>
              <c:extLst>
                <c:ext xmlns:c15="http://schemas.microsoft.com/office/drawing/2012/chart" uri="{CE6537A1-D6FC-4f65-9D91-7224C49458BB}"/>
                <c:ext xmlns:c16="http://schemas.microsoft.com/office/drawing/2014/chart" uri="{C3380CC4-5D6E-409C-BE32-E72D297353CC}">
                  <c16:uniqueId val="{00000016-97F8-4D01-9863-7F738208ED89}"/>
                </c:ext>
              </c:extLst>
            </c:dLbl>
            <c:dLbl>
              <c:idx val="2"/>
              <c:layout/>
              <c:tx>
                <c:rich>
                  <a:bodyPr/>
                  <a:lstStyle/>
                  <a:p>
                    <a:fld id="{8D121C90-B1C8-4552-A158-E509138A40A2}" type="VALUE">
                      <a:rPr lang="en-US" altLang="ja-JP"/>
                      <a:pPr/>
                      <a:t>[値]</a:t>
                    </a:fld>
                    <a:endParaRPr lang="ja-JP" altLang="en-US"/>
                  </a:p>
                </c:rich>
              </c:tx>
              <c:dLblPos val="ct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7-97F8-4D01-9863-7F738208ED89}"/>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'グラフ（自動生成）'!$O$3:$R$3</c15:sqref>
                  </c15:fullRef>
                </c:ext>
              </c:extLst>
              <c:f>'グラフ（自動生成）'!$O$3:$Q$3</c:f>
              <c:strCache>
                <c:ptCount val="3"/>
                <c:pt idx="0">
                  <c:v>コシヒカリ</c:v>
                </c:pt>
                <c:pt idx="1">
                  <c:v>あいちのかおり</c:v>
                </c:pt>
                <c:pt idx="2">
                  <c:v>飼料用米</c:v>
                </c:pt>
              </c:strCache>
            </c:strRef>
          </c:cat>
          <c:val>
            <c:numRef>
              <c:extLst>
                <c:ext xmlns:c15="http://schemas.microsoft.com/office/drawing/2012/chart" uri="{02D57815-91ED-43cb-92C2-25804820EDAC}">
                  <c15:fullRef>
                    <c15:sqref>'グラフ（自動生成）'!$O$7:$R$7</c15:sqref>
                  </c15:fullRef>
                </c:ext>
              </c:extLst>
              <c:f>'グラフ（自動生成）'!$O$7:$Q$7</c:f>
              <c:numCache>
                <c:formatCode>#,##0_);[Red]\(#,##0\)</c:formatCode>
                <c:ptCount val="3"/>
                <c:pt idx="0">
                  <c:v>0</c:v>
                </c:pt>
                <c:pt idx="1">
                  <c:v>0</c:v>
                </c:pt>
                <c:pt idx="2">
                  <c:v>8500</c:v>
                </c:pt>
              </c:numCache>
            </c:numRef>
          </c:val>
          <c:extLst>
            <c:ext xmlns:c16="http://schemas.microsoft.com/office/drawing/2014/chart" uri="{C3380CC4-5D6E-409C-BE32-E72D297353CC}">
              <c16:uniqueId val="{00000018-97F8-4D01-9863-7F738208ED89}"/>
            </c:ext>
          </c:extLst>
        </c:ser>
        <c:dLbls>
          <c:showLegendKey val="0"/>
          <c:showVal val="0"/>
          <c:showCatName val="0"/>
          <c:showSerName val="0"/>
          <c:showPercent val="0"/>
          <c:showBubbleSize val="0"/>
        </c:dLbls>
        <c:gapWidth val="150"/>
        <c:overlap val="100"/>
        <c:axId val="828586264"/>
        <c:axId val="828583968"/>
        <c:extLst>
          <c:ext xmlns:c15="http://schemas.microsoft.com/office/drawing/2012/chart" uri="{02D57815-91ED-43cb-92C2-25804820EDAC}">
            <c15:filteredBarSeries>
              <c15:ser>
                <c:idx val="4"/>
                <c:order val="4"/>
                <c:tx>
                  <c:strRef>
                    <c:extLst>
                      <c:ext uri="{02D57815-91ED-43cb-92C2-25804820EDAC}">
                        <c15:formulaRef>
                          <c15:sqref>'グラフ（自動生成）'!$N$8</c15:sqref>
                        </c15:formulaRef>
                      </c:ext>
                    </c:extLst>
                    <c:strCache>
                      <c:ptCount val="1"/>
                      <c:pt idx="0">
                        <c:v>地域設定単価</c:v>
                      </c:pt>
                    </c:strCache>
                  </c:strRef>
                </c:tx>
                <c:spPr>
                  <a:solidFill>
                    <a:schemeClr val="accent4">
                      <a:lumMod val="60000"/>
                      <a:lumOff val="40000"/>
                    </a:schemeClr>
                  </a:solidFill>
                  <a:ln>
                    <a:solidFill>
                      <a:schemeClr val="tx1"/>
                    </a:solidFill>
                    <a:prstDash val="dash"/>
                  </a:ln>
                  <a:effectLst/>
                </c:spPr>
                <c:invertIfNegative val="0"/>
                <c:dLbls>
                  <c:dLbl>
                    <c:idx val="0"/>
                    <c:delete val="1"/>
                    <c:extLst>
                      <c:ext uri="{CE6537A1-D6FC-4f65-9D91-7224C49458BB}"/>
                      <c:ext xmlns:c16="http://schemas.microsoft.com/office/drawing/2014/chart" uri="{C3380CC4-5D6E-409C-BE32-E72D297353CC}">
                        <c16:uniqueId val="{00000019-97F8-4D01-9863-7F738208ED89}"/>
                      </c:ext>
                    </c:extLst>
                  </c:dLbl>
                  <c:dLbl>
                    <c:idx val="1"/>
                    <c:delete val="1"/>
                    <c:extLst>
                      <c:ext uri="{CE6537A1-D6FC-4f65-9D91-7224C49458BB}"/>
                      <c:ext xmlns:c16="http://schemas.microsoft.com/office/drawing/2014/chart" uri="{C3380CC4-5D6E-409C-BE32-E72D297353CC}">
                        <c16:uniqueId val="{0000001A-97F8-4D01-9863-7F738208ED89}"/>
                      </c:ext>
                    </c:extLst>
                  </c:dLbl>
                  <c:dLbl>
                    <c:idx val="2"/>
                    <c:numFmt formatCode="#,##0," sourceLinked="0"/>
                    <c:spPr>
                      <a:noFill/>
                      <a:ln>
                        <a:noFill/>
                      </a:ln>
                      <a:effectLst/>
                    </c:spPr>
                    <c:txPr>
                      <a:bodyPr rot="0" spcFirstLastPara="1" vertOverflow="ellipsis" vert="horz" wrap="square" lIns="38100" tIns="19050" rIns="38100" bIns="19050" anchor="ctr" anchorCtr="1">
                        <a:noAutofit/>
                      </a:bodyPr>
                      <a:lstStyle/>
                      <a:p>
                        <a:pPr>
                          <a:defRPr sz="12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ctr"/>
                    <c:showLegendKey val="0"/>
                    <c:showVal val="1"/>
                    <c:showCatName val="0"/>
                    <c:showSerName val="0"/>
                    <c:showPercent val="0"/>
                    <c:showBubbleSize val="0"/>
                    <c:extLst>
                      <c:ext uri="{CE6537A1-D6FC-4f65-9D91-7224C49458BB}">
                        <c15:spPr xmlns:c15="http://schemas.microsoft.com/office/drawing/2012/chart">
                          <a:prstGeom prst="rect">
                            <a:avLst/>
                          </a:prstGeom>
                        </c15:spPr>
                      </c:ext>
                      <c:ext xmlns:c16="http://schemas.microsoft.com/office/drawing/2014/chart" uri="{C3380CC4-5D6E-409C-BE32-E72D297353CC}">
                        <c16:uniqueId val="{0000001B-97F8-4D01-9863-7F738208ED89}"/>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ctr"/>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ullRef>
                          <c15:sqref>'グラフ（自動生成）'!$O$3:$R$3</c15:sqref>
                        </c15:fullRef>
                        <c15:formulaRef>
                          <c15:sqref>'グラフ（自動生成）'!$O$3:$Q$3</c15:sqref>
                        </c15:formulaRef>
                      </c:ext>
                    </c:extLst>
                    <c:strCache>
                      <c:ptCount val="3"/>
                      <c:pt idx="0">
                        <c:v>コシヒカリ</c:v>
                      </c:pt>
                      <c:pt idx="1">
                        <c:v>あいちのかおり</c:v>
                      </c:pt>
                      <c:pt idx="2">
                        <c:v>飼料用米</c:v>
                      </c:pt>
                    </c:strCache>
                  </c:strRef>
                </c:cat>
                <c:val>
                  <c:numRef>
                    <c:extLst>
                      <c:ext uri="{02D57815-91ED-43cb-92C2-25804820EDAC}">
                        <c15:fullRef>
                          <c15:sqref>'グラフ（自動生成）'!$O$8:$R$8</c15:sqref>
                        </c15:fullRef>
                        <c15:formulaRef>
                          <c15:sqref>'グラフ（自動生成）'!$O$8:$Q$8</c15:sqref>
                        </c15:formulaRef>
                      </c:ext>
                    </c:extLst>
                    <c:numCache>
                      <c:formatCode>#,##0_);[Red]\(#,##0\)</c:formatCode>
                      <c:ptCount val="3"/>
                      <c:pt idx="0">
                        <c:v>0</c:v>
                      </c:pt>
                      <c:pt idx="1">
                        <c:v>0</c:v>
                      </c:pt>
                      <c:pt idx="2">
                        <c:v>0</c:v>
                      </c:pt>
                    </c:numCache>
                  </c:numRef>
                </c:val>
                <c:extLst>
                  <c:ext xmlns:c16="http://schemas.microsoft.com/office/drawing/2014/chart" uri="{C3380CC4-5D6E-409C-BE32-E72D297353CC}">
                    <c16:uniqueId val="{0000001C-97F8-4D01-9863-7F738208ED89}"/>
                  </c:ext>
                </c:extLst>
              </c15:ser>
            </c15:filteredBarSeries>
          </c:ext>
        </c:extLst>
      </c:barChart>
      <c:catAx>
        <c:axId val="8285862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1"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828583968"/>
        <c:crosses val="autoZero"/>
        <c:auto val="1"/>
        <c:lblAlgn val="ctr"/>
        <c:lblOffset val="100"/>
        <c:noMultiLvlLbl val="0"/>
      </c:catAx>
      <c:valAx>
        <c:axId val="828583968"/>
        <c:scaling>
          <c:orientation val="minMax"/>
        </c:scaling>
        <c:delete val="1"/>
        <c:axPos val="l"/>
        <c:numFmt formatCode="#,##0_);[Red]\(#,##0\)" sourceLinked="1"/>
        <c:majorTickMark val="none"/>
        <c:minorTickMark val="none"/>
        <c:tickLblPos val="nextTo"/>
        <c:crossAx val="828586264"/>
        <c:crosses val="autoZero"/>
        <c:crossBetween val="between"/>
      </c:valAx>
      <c:spPr>
        <a:noFill/>
        <a:ln w="25400">
          <a:noFill/>
        </a:ln>
        <a:effectLst/>
      </c:spPr>
    </c:plotArea>
    <c:plotVisOnly val="1"/>
    <c:dispBlanksAs val="gap"/>
    <c:showDLblsOverMax val="0"/>
  </c:chart>
  <c:spPr>
    <a:noFill/>
    <a:ln w="9525" cap="flat" cmpd="sng" algn="ctr">
      <a:noFill/>
      <a:round/>
    </a:ln>
    <a:effectLst/>
  </c:spPr>
  <c:txPr>
    <a:bodyPr/>
    <a:lstStyle/>
    <a:p>
      <a:pPr>
        <a:defRPr sz="1200">
          <a:solidFill>
            <a:schemeClr val="tx1"/>
          </a:solidFill>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323850</xdr:colOff>
      <xdr:row>5</xdr:row>
      <xdr:rowOff>76200</xdr:rowOff>
    </xdr:from>
    <xdr:to>
      <xdr:col>9</xdr:col>
      <xdr:colOff>526257</xdr:colOff>
      <xdr:row>9</xdr:row>
      <xdr:rowOff>64293</xdr:rowOff>
    </xdr:to>
    <xdr:sp macro="" textlink="">
      <xdr:nvSpPr>
        <xdr:cNvPr id="39" name="上矢印 38"/>
        <xdr:cNvSpPr/>
      </xdr:nvSpPr>
      <xdr:spPr>
        <a:xfrm>
          <a:off x="6153150" y="1419225"/>
          <a:ext cx="869157" cy="940593"/>
        </a:xfrm>
        <a:prstGeom prst="upArrow">
          <a:avLst>
            <a:gd name="adj1" fmla="val 69178"/>
            <a:gd name="adj2" fmla="val 50000"/>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ysClr val="windowText" lastClr="000000"/>
              </a:solidFill>
              <a:latin typeface="+mn-ea"/>
              <a:ea typeface="+mn-ea"/>
            </a:rPr>
            <a:t>α</a:t>
          </a:r>
          <a:endParaRPr kumimoji="1" lang="ja-JP" altLang="en-US" sz="1600" b="1">
            <a:solidFill>
              <a:sysClr val="windowText" lastClr="000000"/>
            </a:solidFill>
            <a:latin typeface="+mn-ea"/>
            <a:ea typeface="+mn-ea"/>
          </a:endParaRPr>
        </a:p>
      </xdr:txBody>
    </xdr:sp>
    <xdr:clientData/>
  </xdr:twoCellAnchor>
  <xdr:twoCellAnchor>
    <xdr:from>
      <xdr:col>1</xdr:col>
      <xdr:colOff>334645</xdr:colOff>
      <xdr:row>2</xdr:row>
      <xdr:rowOff>228501</xdr:rowOff>
    </xdr:from>
    <xdr:to>
      <xdr:col>12</xdr:col>
      <xdr:colOff>524565</xdr:colOff>
      <xdr:row>42</xdr:row>
      <xdr:rowOff>100852</xdr:rowOff>
    </xdr:to>
    <xdr:graphicFrame macro="">
      <xdr:nvGraphicFramePr>
        <xdr:cNvPr id="2" name="グラフ 1">
          <a:extLst>
            <a:ext uri="{FF2B5EF4-FFF2-40B4-BE49-F238E27FC236}">
              <a16:creationId xmlns:a16="http://schemas.microsoft.com/office/drawing/2014/main" id="{7AF59F1B-CAE0-4AD4-A641-A3897DCDAD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224118</xdr:colOff>
      <xdr:row>6</xdr:row>
      <xdr:rowOff>10769</xdr:rowOff>
    </xdr:from>
    <xdr:to>
      <xdr:col>0</xdr:col>
      <xdr:colOff>524565</xdr:colOff>
      <xdr:row>38</xdr:row>
      <xdr:rowOff>33626</xdr:rowOff>
    </xdr:to>
    <xdr:grpSp>
      <xdr:nvGrpSpPr>
        <xdr:cNvPr id="3" name="グループ化 2">
          <a:extLst>
            <a:ext uri="{FF2B5EF4-FFF2-40B4-BE49-F238E27FC236}">
              <a16:creationId xmlns:a16="http://schemas.microsoft.com/office/drawing/2014/main" id="{63D449FB-C526-4314-B1E2-8E74FA3456EC}"/>
            </a:ext>
          </a:extLst>
        </xdr:cNvPr>
        <xdr:cNvGrpSpPr/>
      </xdr:nvGrpSpPr>
      <xdr:grpSpPr>
        <a:xfrm>
          <a:off x="224118" y="1591919"/>
          <a:ext cx="300447" cy="5975982"/>
          <a:chOff x="45585" y="3247352"/>
          <a:chExt cx="448191" cy="3821214"/>
        </a:xfrm>
      </xdr:grpSpPr>
      <xdr:sp macro="" textlink="">
        <xdr:nvSpPr>
          <xdr:cNvPr id="4" name="正方形/長方形 3">
            <a:extLst>
              <a:ext uri="{FF2B5EF4-FFF2-40B4-BE49-F238E27FC236}">
                <a16:creationId xmlns:a16="http://schemas.microsoft.com/office/drawing/2014/main" id="{8FE92915-D9C0-478C-B571-B569CC700B06}"/>
              </a:ext>
            </a:extLst>
          </xdr:cNvPr>
          <xdr:cNvSpPr/>
        </xdr:nvSpPr>
        <xdr:spPr>
          <a:xfrm>
            <a:off x="53338" y="6010783"/>
            <a:ext cx="437206" cy="1057783"/>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a:solidFill>
                  <a:schemeClr val="tx1"/>
                </a:solidFill>
                <a:latin typeface="Meiryo UI" panose="020B0604030504040204" pitchFamily="50" charset="-128"/>
                <a:ea typeface="Meiryo UI" panose="020B0604030504040204" pitchFamily="50" charset="-128"/>
              </a:rPr>
              <a:t>品代</a:t>
            </a:r>
          </a:p>
        </xdr:txBody>
      </xdr:sp>
      <xdr:sp macro="" textlink="">
        <xdr:nvSpPr>
          <xdr:cNvPr id="5" name="正方形/長方形 4">
            <a:extLst>
              <a:ext uri="{FF2B5EF4-FFF2-40B4-BE49-F238E27FC236}">
                <a16:creationId xmlns:a16="http://schemas.microsoft.com/office/drawing/2014/main" id="{5B4AFF73-7F6F-49F8-9C29-6C9CCC4DAA3B}"/>
              </a:ext>
            </a:extLst>
          </xdr:cNvPr>
          <xdr:cNvSpPr/>
        </xdr:nvSpPr>
        <xdr:spPr>
          <a:xfrm>
            <a:off x="55782" y="4607700"/>
            <a:ext cx="437206" cy="1403084"/>
          </a:xfrm>
          <a:prstGeom prst="rect">
            <a:avLst/>
          </a:prstGeom>
          <a:solidFill>
            <a:schemeClr val="accent5">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a:solidFill>
                  <a:schemeClr val="tx1"/>
                </a:solidFill>
                <a:latin typeface="Meiryo UI" panose="020B0604030504040204" pitchFamily="50" charset="-128"/>
                <a:ea typeface="Meiryo UI" panose="020B0604030504040204" pitchFamily="50" charset="-128"/>
              </a:rPr>
              <a:t>戦略作物助成</a:t>
            </a:r>
          </a:p>
        </xdr:txBody>
      </xdr:sp>
      <xdr:sp macro="" textlink="">
        <xdr:nvSpPr>
          <xdr:cNvPr id="6" name="正方形/長方形 5">
            <a:extLst>
              <a:ext uri="{FF2B5EF4-FFF2-40B4-BE49-F238E27FC236}">
                <a16:creationId xmlns:a16="http://schemas.microsoft.com/office/drawing/2014/main" id="{28247A1C-5FA5-475A-B3C1-F00B89EFE8EE}"/>
              </a:ext>
            </a:extLst>
          </xdr:cNvPr>
          <xdr:cNvSpPr/>
        </xdr:nvSpPr>
        <xdr:spPr>
          <a:xfrm>
            <a:off x="45585" y="3247352"/>
            <a:ext cx="448191" cy="1357535"/>
          </a:xfrm>
          <a:prstGeom prst="rect">
            <a:avLst/>
          </a:prstGeom>
          <a:solidFill>
            <a:schemeClr val="accent4">
              <a:lumMod val="60000"/>
              <a:lumOff val="4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a:solidFill>
                  <a:schemeClr val="tx1"/>
                </a:solidFill>
                <a:latin typeface="Meiryo UI" panose="020B0604030504040204" pitchFamily="50" charset="-128"/>
                <a:ea typeface="Meiryo UI" panose="020B0604030504040204" pitchFamily="50" charset="-128"/>
              </a:rPr>
              <a:t>産地交付金</a:t>
            </a:r>
          </a:p>
        </xdr:txBody>
      </xdr:sp>
    </xdr:grpSp>
    <xdr:clientData/>
  </xdr:twoCellAnchor>
  <xdr:twoCellAnchor>
    <xdr:from>
      <xdr:col>8</xdr:col>
      <xdr:colOff>344005</xdr:colOff>
      <xdr:row>6</xdr:row>
      <xdr:rowOff>143670</xdr:rowOff>
    </xdr:from>
    <xdr:to>
      <xdr:col>9</xdr:col>
      <xdr:colOff>528698</xdr:colOff>
      <xdr:row>13</xdr:row>
      <xdr:rowOff>79375</xdr:rowOff>
    </xdr:to>
    <xdr:grpSp>
      <xdr:nvGrpSpPr>
        <xdr:cNvPr id="31" name="グループ化 30">
          <a:extLst>
            <a:ext uri="{FF2B5EF4-FFF2-40B4-BE49-F238E27FC236}">
              <a16:creationId xmlns:a16="http://schemas.microsoft.com/office/drawing/2014/main" id="{F1A4E68D-BF48-4CB3-A932-129617EF1F95}"/>
            </a:ext>
          </a:extLst>
        </xdr:cNvPr>
        <xdr:cNvGrpSpPr/>
      </xdr:nvGrpSpPr>
      <xdr:grpSpPr>
        <a:xfrm>
          <a:off x="6173305" y="1724820"/>
          <a:ext cx="851443" cy="1602580"/>
          <a:chOff x="4056692" y="2636635"/>
          <a:chExt cx="707432" cy="1948036"/>
        </a:xfrm>
      </xdr:grpSpPr>
      <xdr:sp macro="" textlink="">
        <xdr:nvSpPr>
          <xdr:cNvPr id="19" name="矢印: 上下 18">
            <a:extLst>
              <a:ext uri="{FF2B5EF4-FFF2-40B4-BE49-F238E27FC236}">
                <a16:creationId xmlns:a16="http://schemas.microsoft.com/office/drawing/2014/main" id="{0B512C9E-CF41-4622-8E45-06BE701961BD}"/>
              </a:ext>
            </a:extLst>
          </xdr:cNvPr>
          <xdr:cNvSpPr/>
        </xdr:nvSpPr>
        <xdr:spPr>
          <a:xfrm>
            <a:off x="4056692" y="2636635"/>
            <a:ext cx="707432" cy="1948036"/>
          </a:xfrm>
          <a:prstGeom prst="upDownArrow">
            <a:avLst>
              <a:gd name="adj1" fmla="val 70408"/>
              <a:gd name="adj2" fmla="val 50000"/>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rPr>
              <a:t>所得</a:t>
            </a:r>
          </a:p>
        </xdr:txBody>
      </xdr:sp>
      <xdr:sp macro="" textlink="W12">
        <xdr:nvSpPr>
          <xdr:cNvPr id="20" name="正方形/長方形 19">
            <a:extLst>
              <a:ext uri="{FF2B5EF4-FFF2-40B4-BE49-F238E27FC236}">
                <a16:creationId xmlns:a16="http://schemas.microsoft.com/office/drawing/2014/main" id="{4E48D8D6-6A27-4159-9051-6679F23E5A95}"/>
              </a:ext>
            </a:extLst>
          </xdr:cNvPr>
          <xdr:cNvSpPr/>
        </xdr:nvSpPr>
        <xdr:spPr>
          <a:xfrm>
            <a:off x="4177751" y="3736662"/>
            <a:ext cx="475739" cy="5224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fld id="{B253F31B-B743-4745-829B-41AA36E689E9}" type="TxLink">
              <a:rPr kumimoji="1" lang="en-US" altLang="en-US" sz="1400" b="1" i="0" u="none" strike="noStrike">
                <a:solidFill>
                  <a:srgbClr val="000000"/>
                </a:solidFill>
                <a:latin typeface="ＭＳ ゴシック"/>
                <a:ea typeface="ＭＳ ゴシック"/>
              </a:rPr>
              <a:pPr algn="ctr"/>
              <a:t>22</a:t>
            </a:fld>
            <a:endParaRPr kumimoji="1" lang="en-US" altLang="ja-JP" sz="2400" b="1">
              <a:solidFill>
                <a:sysClr val="windowText" lastClr="000000"/>
              </a:solidFill>
            </a:endParaRPr>
          </a:p>
        </xdr:txBody>
      </xdr:sp>
    </xdr:grpSp>
    <xdr:clientData/>
  </xdr:twoCellAnchor>
  <xdr:twoCellAnchor>
    <xdr:from>
      <xdr:col>8</xdr:col>
      <xdr:colOff>342106</xdr:colOff>
      <xdr:row>13</xdr:row>
      <xdr:rowOff>47625</xdr:rowOff>
    </xdr:from>
    <xdr:to>
      <xdr:col>9</xdr:col>
      <xdr:colOff>526799</xdr:colOff>
      <xdr:row>38</xdr:row>
      <xdr:rowOff>6536</xdr:rowOff>
    </xdr:to>
    <xdr:grpSp>
      <xdr:nvGrpSpPr>
        <xdr:cNvPr id="21" name="グループ化 20">
          <a:extLst>
            <a:ext uri="{FF2B5EF4-FFF2-40B4-BE49-F238E27FC236}">
              <a16:creationId xmlns:a16="http://schemas.microsoft.com/office/drawing/2014/main" id="{920F6808-A3F0-451E-9D92-FA36EC81177D}"/>
            </a:ext>
          </a:extLst>
        </xdr:cNvPr>
        <xdr:cNvGrpSpPr/>
      </xdr:nvGrpSpPr>
      <xdr:grpSpPr>
        <a:xfrm>
          <a:off x="6171406" y="3295650"/>
          <a:ext cx="851443" cy="4245161"/>
          <a:chOff x="5737413" y="1647264"/>
          <a:chExt cx="795616" cy="1826559"/>
        </a:xfrm>
        <a:solidFill>
          <a:schemeClr val="bg1"/>
        </a:solidFill>
      </xdr:grpSpPr>
      <xdr:sp macro="" textlink="">
        <xdr:nvSpPr>
          <xdr:cNvPr id="22" name="矢印: 上下 21">
            <a:extLst>
              <a:ext uri="{FF2B5EF4-FFF2-40B4-BE49-F238E27FC236}">
                <a16:creationId xmlns:a16="http://schemas.microsoft.com/office/drawing/2014/main" id="{C6AE4350-8FA8-4852-88A1-5E04B030CD19}"/>
              </a:ext>
            </a:extLst>
          </xdr:cNvPr>
          <xdr:cNvSpPr/>
        </xdr:nvSpPr>
        <xdr:spPr>
          <a:xfrm>
            <a:off x="5737413" y="1647264"/>
            <a:ext cx="795616" cy="1826559"/>
          </a:xfrm>
          <a:prstGeom prst="upDownArrow">
            <a:avLst>
              <a:gd name="adj1" fmla="val 70408"/>
              <a:gd name="adj2" fmla="val 50000"/>
            </a:avLst>
          </a:prstGeom>
          <a:grp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rPr>
              <a:t>経費</a:t>
            </a:r>
          </a:p>
        </xdr:txBody>
      </xdr:sp>
      <xdr:sp macro="" textlink="W11">
        <xdr:nvSpPr>
          <xdr:cNvPr id="23" name="正方形/長方形 22">
            <a:extLst>
              <a:ext uri="{FF2B5EF4-FFF2-40B4-BE49-F238E27FC236}">
                <a16:creationId xmlns:a16="http://schemas.microsoft.com/office/drawing/2014/main" id="{F3251B60-C0C1-4448-814A-BB9737E5075E}"/>
              </a:ext>
            </a:extLst>
          </xdr:cNvPr>
          <xdr:cNvSpPr/>
        </xdr:nvSpPr>
        <xdr:spPr>
          <a:xfrm>
            <a:off x="5873563" y="2329222"/>
            <a:ext cx="535042" cy="489857"/>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fld id="{501D6D82-C6F3-43D2-B19E-0100208BCB70}" type="TxLink">
              <a:rPr kumimoji="1" lang="en-US" altLang="en-US" sz="1400" b="1" i="0" u="none" strike="noStrike">
                <a:solidFill>
                  <a:srgbClr val="000000"/>
                </a:solidFill>
                <a:latin typeface="ＭＳ ゴシック"/>
                <a:ea typeface="ＭＳ ゴシック"/>
              </a:rPr>
              <a:pPr algn="ctr"/>
              <a:t>86</a:t>
            </a:fld>
            <a:endParaRPr kumimoji="1" lang="en-US" altLang="ja-JP" sz="3200" b="1">
              <a:solidFill>
                <a:sysClr val="windowText" lastClr="000000"/>
              </a:solidFill>
            </a:endParaRPr>
          </a:p>
        </xdr:txBody>
      </xdr:sp>
    </xdr:grpSp>
    <xdr:clientData/>
  </xdr:twoCellAnchor>
  <xdr:twoCellAnchor>
    <xdr:from>
      <xdr:col>4</xdr:col>
      <xdr:colOff>375755</xdr:colOff>
      <xdr:row>8</xdr:row>
      <xdr:rowOff>5557</xdr:rowOff>
    </xdr:from>
    <xdr:to>
      <xdr:col>5</xdr:col>
      <xdr:colOff>631031</xdr:colOff>
      <xdr:row>12</xdr:row>
      <xdr:rowOff>201612</xdr:rowOff>
    </xdr:to>
    <xdr:grpSp>
      <xdr:nvGrpSpPr>
        <xdr:cNvPr id="30" name="グループ化 29">
          <a:extLst>
            <a:ext uri="{FF2B5EF4-FFF2-40B4-BE49-F238E27FC236}">
              <a16:creationId xmlns:a16="http://schemas.microsoft.com/office/drawing/2014/main" id="{FD18FB5F-AF34-4101-BD98-5AC9ACC6D8BF}"/>
            </a:ext>
          </a:extLst>
        </xdr:cNvPr>
        <xdr:cNvGrpSpPr/>
      </xdr:nvGrpSpPr>
      <xdr:grpSpPr>
        <a:xfrm>
          <a:off x="3538055" y="2062957"/>
          <a:ext cx="922026" cy="1148555"/>
          <a:chOff x="2415762" y="3009344"/>
          <a:chExt cx="707432" cy="1685756"/>
        </a:xfrm>
      </xdr:grpSpPr>
      <xdr:sp macro="" textlink="">
        <xdr:nvSpPr>
          <xdr:cNvPr id="25" name="矢印: 上下 24">
            <a:extLst>
              <a:ext uri="{FF2B5EF4-FFF2-40B4-BE49-F238E27FC236}">
                <a16:creationId xmlns:a16="http://schemas.microsoft.com/office/drawing/2014/main" id="{D267ACBD-7B80-4057-9085-2500FA807002}"/>
              </a:ext>
            </a:extLst>
          </xdr:cNvPr>
          <xdr:cNvSpPr/>
        </xdr:nvSpPr>
        <xdr:spPr>
          <a:xfrm>
            <a:off x="2415762" y="3009344"/>
            <a:ext cx="707432" cy="1685756"/>
          </a:xfrm>
          <a:prstGeom prst="upDownArrow">
            <a:avLst>
              <a:gd name="adj1" fmla="val 70408"/>
              <a:gd name="adj2" fmla="val 50000"/>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rPr>
              <a:t>所得</a:t>
            </a:r>
          </a:p>
        </xdr:txBody>
      </xdr:sp>
      <xdr:sp macro="" textlink="V12">
        <xdr:nvSpPr>
          <xdr:cNvPr id="26" name="正方形/長方形 25">
            <a:extLst>
              <a:ext uri="{FF2B5EF4-FFF2-40B4-BE49-F238E27FC236}">
                <a16:creationId xmlns:a16="http://schemas.microsoft.com/office/drawing/2014/main" id="{A0B1973F-535B-4D65-9EC2-C880FDF27D9A}"/>
              </a:ext>
            </a:extLst>
          </xdr:cNvPr>
          <xdr:cNvSpPr/>
        </xdr:nvSpPr>
        <xdr:spPr>
          <a:xfrm>
            <a:off x="2536821" y="3970037"/>
            <a:ext cx="475739" cy="4520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fld id="{27D59946-501D-4FF7-B5D4-E3AB22D297F9}" type="TxLink">
              <a:rPr kumimoji="1" lang="en-US" altLang="en-US" sz="1400" b="1" i="0" u="none" strike="noStrike">
                <a:solidFill>
                  <a:srgbClr val="000000"/>
                </a:solidFill>
                <a:latin typeface="ＭＳ ゴシック"/>
                <a:ea typeface="ＭＳ ゴシック"/>
              </a:rPr>
              <a:pPr algn="ctr"/>
              <a:t>12</a:t>
            </a:fld>
            <a:endParaRPr kumimoji="1" lang="en-US" altLang="ja-JP" sz="3200" b="1">
              <a:solidFill>
                <a:sysClr val="windowText" lastClr="000000"/>
              </a:solidFill>
            </a:endParaRPr>
          </a:p>
        </xdr:txBody>
      </xdr:sp>
    </xdr:grpSp>
    <xdr:clientData/>
  </xdr:twoCellAnchor>
  <xdr:twoCellAnchor>
    <xdr:from>
      <xdr:col>4</xdr:col>
      <xdr:colOff>361155</xdr:colOff>
      <xdr:row>12</xdr:row>
      <xdr:rowOff>215900</xdr:rowOff>
    </xdr:from>
    <xdr:to>
      <xdr:col>5</xdr:col>
      <xdr:colOff>665956</xdr:colOff>
      <xdr:row>38</xdr:row>
      <xdr:rowOff>8972</xdr:rowOff>
    </xdr:to>
    <xdr:grpSp>
      <xdr:nvGrpSpPr>
        <xdr:cNvPr id="27" name="グループ化 26">
          <a:extLst>
            <a:ext uri="{FF2B5EF4-FFF2-40B4-BE49-F238E27FC236}">
              <a16:creationId xmlns:a16="http://schemas.microsoft.com/office/drawing/2014/main" id="{40D7AA59-ED79-4C28-84BD-1C289C74AE8F}"/>
            </a:ext>
          </a:extLst>
        </xdr:cNvPr>
        <xdr:cNvGrpSpPr/>
      </xdr:nvGrpSpPr>
      <xdr:grpSpPr>
        <a:xfrm>
          <a:off x="3523455" y="3225800"/>
          <a:ext cx="971551" cy="4317447"/>
          <a:chOff x="5737413" y="1647264"/>
          <a:chExt cx="795616" cy="1826559"/>
        </a:xfrm>
        <a:solidFill>
          <a:schemeClr val="bg1"/>
        </a:solidFill>
      </xdr:grpSpPr>
      <xdr:sp macro="" textlink="">
        <xdr:nvSpPr>
          <xdr:cNvPr id="28" name="矢印: 上下 27">
            <a:extLst>
              <a:ext uri="{FF2B5EF4-FFF2-40B4-BE49-F238E27FC236}">
                <a16:creationId xmlns:a16="http://schemas.microsoft.com/office/drawing/2014/main" id="{41017615-8220-4B25-9714-8B2ADD34AC71}"/>
              </a:ext>
            </a:extLst>
          </xdr:cNvPr>
          <xdr:cNvSpPr/>
        </xdr:nvSpPr>
        <xdr:spPr>
          <a:xfrm>
            <a:off x="5737413" y="1647264"/>
            <a:ext cx="795616" cy="1826559"/>
          </a:xfrm>
          <a:prstGeom prst="upDownArrow">
            <a:avLst>
              <a:gd name="adj1" fmla="val 70408"/>
              <a:gd name="adj2" fmla="val 50000"/>
            </a:avLst>
          </a:prstGeom>
          <a:grp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rPr>
              <a:t>経費</a:t>
            </a:r>
          </a:p>
        </xdr:txBody>
      </xdr:sp>
      <xdr:sp macro="" textlink="V11">
        <xdr:nvSpPr>
          <xdr:cNvPr id="29" name="正方形/長方形 28">
            <a:extLst>
              <a:ext uri="{FF2B5EF4-FFF2-40B4-BE49-F238E27FC236}">
                <a16:creationId xmlns:a16="http://schemas.microsoft.com/office/drawing/2014/main" id="{C82EFB3E-1FFB-408E-90E9-BB9F81B17E68}"/>
              </a:ext>
            </a:extLst>
          </xdr:cNvPr>
          <xdr:cNvSpPr/>
        </xdr:nvSpPr>
        <xdr:spPr>
          <a:xfrm>
            <a:off x="5873563" y="2329222"/>
            <a:ext cx="535042" cy="489857"/>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fld id="{25E1AACC-36E9-41F9-9CDC-94971B0C6901}" type="TxLink">
              <a:rPr kumimoji="1" lang="en-US" altLang="en-US" sz="1400" b="1" i="0" u="none" strike="noStrike">
                <a:solidFill>
                  <a:sysClr val="windowText" lastClr="000000"/>
                </a:solidFill>
                <a:latin typeface="ＭＳ ゴシック"/>
                <a:ea typeface="ＭＳ ゴシック"/>
              </a:rPr>
              <a:pPr algn="ctr"/>
              <a:t>91</a:t>
            </a:fld>
            <a:endParaRPr kumimoji="1" lang="en-US" altLang="ja-JP" sz="4000" b="1">
              <a:solidFill>
                <a:sysClr val="windowText" lastClr="000000"/>
              </a:solidFill>
            </a:endParaRPr>
          </a:p>
        </xdr:txBody>
      </xdr:sp>
    </xdr:grpSp>
    <xdr:clientData/>
  </xdr:twoCellAnchor>
  <xdr:twoCellAnchor>
    <xdr:from>
      <xdr:col>1</xdr:col>
      <xdr:colOff>276536</xdr:colOff>
      <xdr:row>5</xdr:row>
      <xdr:rowOff>164307</xdr:rowOff>
    </xdr:from>
    <xdr:to>
      <xdr:col>2</xdr:col>
      <xdr:colOff>539812</xdr:colOff>
      <xdr:row>11</xdr:row>
      <xdr:rowOff>192881</xdr:rowOff>
    </xdr:to>
    <xdr:grpSp>
      <xdr:nvGrpSpPr>
        <xdr:cNvPr id="33" name="グループ化 32">
          <a:extLst>
            <a:ext uri="{FF2B5EF4-FFF2-40B4-BE49-F238E27FC236}">
              <a16:creationId xmlns:a16="http://schemas.microsoft.com/office/drawing/2014/main" id="{14870AC6-F45A-4840-93DD-CF7BEF741413}"/>
            </a:ext>
          </a:extLst>
        </xdr:cNvPr>
        <xdr:cNvGrpSpPr/>
      </xdr:nvGrpSpPr>
      <xdr:grpSpPr>
        <a:xfrm>
          <a:off x="943286" y="1507332"/>
          <a:ext cx="930026" cy="1457324"/>
          <a:chOff x="2424818" y="3806761"/>
          <a:chExt cx="707432" cy="1550782"/>
        </a:xfrm>
      </xdr:grpSpPr>
      <xdr:sp macro="" textlink="">
        <xdr:nvSpPr>
          <xdr:cNvPr id="34" name="矢印: 上下 33">
            <a:extLst>
              <a:ext uri="{FF2B5EF4-FFF2-40B4-BE49-F238E27FC236}">
                <a16:creationId xmlns:a16="http://schemas.microsoft.com/office/drawing/2014/main" id="{60E50F7A-FF08-4C53-9DEF-0377948D7EA5}"/>
              </a:ext>
            </a:extLst>
          </xdr:cNvPr>
          <xdr:cNvSpPr/>
        </xdr:nvSpPr>
        <xdr:spPr>
          <a:xfrm>
            <a:off x="2424818" y="3806761"/>
            <a:ext cx="707432" cy="1550782"/>
          </a:xfrm>
          <a:prstGeom prst="upDownArrow">
            <a:avLst>
              <a:gd name="adj1" fmla="val 70408"/>
              <a:gd name="adj2" fmla="val 50000"/>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rPr>
              <a:t>所得</a:t>
            </a:r>
          </a:p>
        </xdr:txBody>
      </xdr:sp>
      <xdr:sp macro="" textlink="U12">
        <xdr:nvSpPr>
          <xdr:cNvPr id="35" name="正方形/長方形 34">
            <a:extLst>
              <a:ext uri="{FF2B5EF4-FFF2-40B4-BE49-F238E27FC236}">
                <a16:creationId xmlns:a16="http://schemas.microsoft.com/office/drawing/2014/main" id="{0227098B-85DB-4C56-B074-7456EEE26E00}"/>
              </a:ext>
            </a:extLst>
          </xdr:cNvPr>
          <xdr:cNvSpPr/>
        </xdr:nvSpPr>
        <xdr:spPr>
          <a:xfrm>
            <a:off x="2527765" y="4507808"/>
            <a:ext cx="475739" cy="4520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fld id="{164A1E8B-235A-4EC4-BD3F-FD756137D17B}" type="TxLink">
              <a:rPr kumimoji="1" lang="en-US" altLang="en-US" sz="1400" b="1" i="0" u="none" strike="noStrike">
                <a:solidFill>
                  <a:srgbClr val="000000"/>
                </a:solidFill>
                <a:latin typeface="ＭＳ ゴシック"/>
                <a:ea typeface="ＭＳ ゴシック"/>
              </a:rPr>
              <a:pPr algn="ctr"/>
              <a:t>21</a:t>
            </a:fld>
            <a:endParaRPr kumimoji="1" lang="en-US" altLang="ja-JP" sz="4000" b="1">
              <a:solidFill>
                <a:sysClr val="windowText" lastClr="000000"/>
              </a:solidFill>
            </a:endParaRPr>
          </a:p>
        </xdr:txBody>
      </xdr:sp>
    </xdr:grpSp>
    <xdr:clientData/>
  </xdr:twoCellAnchor>
  <xdr:twoCellAnchor>
    <xdr:from>
      <xdr:col>1</xdr:col>
      <xdr:colOff>274637</xdr:colOff>
      <xdr:row>12</xdr:row>
      <xdr:rowOff>0</xdr:rowOff>
    </xdr:from>
    <xdr:to>
      <xdr:col>2</xdr:col>
      <xdr:colOff>537913</xdr:colOff>
      <xdr:row>38</xdr:row>
      <xdr:rowOff>6900</xdr:rowOff>
    </xdr:to>
    <xdr:grpSp>
      <xdr:nvGrpSpPr>
        <xdr:cNvPr id="36" name="グループ化 35">
          <a:extLst>
            <a:ext uri="{FF2B5EF4-FFF2-40B4-BE49-F238E27FC236}">
              <a16:creationId xmlns:a16="http://schemas.microsoft.com/office/drawing/2014/main" id="{A04B8366-D593-49D3-A4A3-DC1F8965CDE6}"/>
            </a:ext>
          </a:extLst>
        </xdr:cNvPr>
        <xdr:cNvGrpSpPr/>
      </xdr:nvGrpSpPr>
      <xdr:grpSpPr>
        <a:xfrm>
          <a:off x="941387" y="3009900"/>
          <a:ext cx="930026" cy="4531275"/>
          <a:chOff x="5737413" y="1647264"/>
          <a:chExt cx="795616" cy="1826559"/>
        </a:xfrm>
        <a:solidFill>
          <a:schemeClr val="bg1"/>
        </a:solidFill>
      </xdr:grpSpPr>
      <xdr:sp macro="" textlink="">
        <xdr:nvSpPr>
          <xdr:cNvPr id="37" name="矢印: 上下 36">
            <a:extLst>
              <a:ext uri="{FF2B5EF4-FFF2-40B4-BE49-F238E27FC236}">
                <a16:creationId xmlns:a16="http://schemas.microsoft.com/office/drawing/2014/main" id="{6E014C91-54F6-414E-843E-57896089580D}"/>
              </a:ext>
            </a:extLst>
          </xdr:cNvPr>
          <xdr:cNvSpPr/>
        </xdr:nvSpPr>
        <xdr:spPr>
          <a:xfrm>
            <a:off x="5737413" y="1647264"/>
            <a:ext cx="795616" cy="1826559"/>
          </a:xfrm>
          <a:prstGeom prst="upDownArrow">
            <a:avLst>
              <a:gd name="adj1" fmla="val 70408"/>
              <a:gd name="adj2" fmla="val 50000"/>
            </a:avLst>
          </a:prstGeom>
          <a:grp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rPr>
              <a:t>経費</a:t>
            </a:r>
          </a:p>
        </xdr:txBody>
      </xdr:sp>
      <xdr:sp macro="" textlink="U11">
        <xdr:nvSpPr>
          <xdr:cNvPr id="38" name="正方形/長方形 37">
            <a:extLst>
              <a:ext uri="{FF2B5EF4-FFF2-40B4-BE49-F238E27FC236}">
                <a16:creationId xmlns:a16="http://schemas.microsoft.com/office/drawing/2014/main" id="{05DA7B4A-AF70-443C-A31B-314F9A6BAB61}"/>
              </a:ext>
            </a:extLst>
          </xdr:cNvPr>
          <xdr:cNvSpPr/>
        </xdr:nvSpPr>
        <xdr:spPr>
          <a:xfrm>
            <a:off x="5873563" y="2329222"/>
            <a:ext cx="535042" cy="489857"/>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fld id="{BE253C5F-4FD0-47A8-8300-CB57EEED8073}" type="TxLink">
              <a:rPr kumimoji="1" lang="en-US" altLang="en-US" sz="1400" b="1" i="0" u="none" strike="noStrike">
                <a:solidFill>
                  <a:srgbClr val="000000"/>
                </a:solidFill>
                <a:latin typeface="ＭＳ ゴシック"/>
                <a:ea typeface="ＭＳ ゴシック"/>
              </a:rPr>
              <a:pPr algn="ctr"/>
              <a:t>91</a:t>
            </a:fld>
            <a:endParaRPr kumimoji="1" lang="en-US" altLang="ja-JP" sz="4800" b="1">
              <a:solidFill>
                <a:sysClr val="windowText" lastClr="000000"/>
              </a:solidFill>
            </a:endParaRPr>
          </a:p>
        </xdr:txBody>
      </xdr:sp>
    </xdr:grpSp>
    <xdr:clientData/>
  </xdr:twoCellAnchor>
  <xdr:twoCellAnchor>
    <xdr:from>
      <xdr:col>13</xdr:col>
      <xdr:colOff>151848</xdr:colOff>
      <xdr:row>15</xdr:row>
      <xdr:rowOff>41413</xdr:rowOff>
    </xdr:from>
    <xdr:to>
      <xdr:col>19</xdr:col>
      <xdr:colOff>27609</xdr:colOff>
      <xdr:row>18</xdr:row>
      <xdr:rowOff>138043</xdr:rowOff>
    </xdr:to>
    <xdr:sp macro="" textlink="">
      <xdr:nvSpPr>
        <xdr:cNvPr id="8" name="正方形/長方形 7">
          <a:extLst>
            <a:ext uri="{FF2B5EF4-FFF2-40B4-BE49-F238E27FC236}">
              <a16:creationId xmlns:a16="http://schemas.microsoft.com/office/drawing/2014/main" id="{2C589DEC-EAB5-4B05-A0ED-D50667004321}"/>
            </a:ext>
          </a:extLst>
        </xdr:cNvPr>
        <xdr:cNvSpPr/>
      </xdr:nvSpPr>
      <xdr:spPr>
        <a:xfrm>
          <a:off x="8765761" y="3575326"/>
          <a:ext cx="6198152" cy="59358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お手数ですが、矢印の長さは手動で調節してください</a:t>
          </a:r>
        </a:p>
      </xdr:txBody>
    </xdr:sp>
    <xdr:clientData/>
  </xdr:twoCellAnchor>
  <xdr:twoCellAnchor>
    <xdr:from>
      <xdr:col>2</xdr:col>
      <xdr:colOff>876300</xdr:colOff>
      <xdr:row>18</xdr:row>
      <xdr:rowOff>47625</xdr:rowOff>
    </xdr:from>
    <xdr:to>
      <xdr:col>4</xdr:col>
      <xdr:colOff>23813</xdr:colOff>
      <xdr:row>19</xdr:row>
      <xdr:rowOff>102394</xdr:rowOff>
    </xdr:to>
    <xdr:sp macro="" textlink="">
      <xdr:nvSpPr>
        <xdr:cNvPr id="42" name="正方形/長方形 41"/>
        <xdr:cNvSpPr/>
      </xdr:nvSpPr>
      <xdr:spPr>
        <a:xfrm>
          <a:off x="2209800" y="4152900"/>
          <a:ext cx="976313" cy="2262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品代</a:t>
          </a:r>
        </a:p>
      </xdr:txBody>
    </xdr:sp>
    <xdr:clientData/>
  </xdr:twoCellAnchor>
  <xdr:twoCellAnchor>
    <xdr:from>
      <xdr:col>6</xdr:col>
      <xdr:colOff>285750</xdr:colOff>
      <xdr:row>19</xdr:row>
      <xdr:rowOff>114300</xdr:rowOff>
    </xdr:from>
    <xdr:to>
      <xdr:col>7</xdr:col>
      <xdr:colOff>595313</xdr:colOff>
      <xdr:row>20</xdr:row>
      <xdr:rowOff>169069</xdr:rowOff>
    </xdr:to>
    <xdr:sp macro="" textlink="">
      <xdr:nvSpPr>
        <xdr:cNvPr id="43" name="正方形/長方形 42"/>
        <xdr:cNvSpPr/>
      </xdr:nvSpPr>
      <xdr:spPr>
        <a:xfrm>
          <a:off x="4781550" y="4391025"/>
          <a:ext cx="976313" cy="2262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品代</a:t>
          </a:r>
        </a:p>
      </xdr:txBody>
    </xdr:sp>
    <xdr:clientData/>
  </xdr:twoCellAnchor>
  <xdr:twoCellAnchor>
    <xdr:from>
      <xdr:col>9</xdr:col>
      <xdr:colOff>561975</xdr:colOff>
      <xdr:row>35</xdr:row>
      <xdr:rowOff>95250</xdr:rowOff>
    </xdr:from>
    <xdr:to>
      <xdr:col>11</xdr:col>
      <xdr:colOff>204788</xdr:colOff>
      <xdr:row>36</xdr:row>
      <xdr:rowOff>150019</xdr:rowOff>
    </xdr:to>
    <xdr:sp macro="" textlink="">
      <xdr:nvSpPr>
        <xdr:cNvPr id="44" name="正方形/長方形 43"/>
        <xdr:cNvSpPr/>
      </xdr:nvSpPr>
      <xdr:spPr>
        <a:xfrm>
          <a:off x="7058025" y="7115175"/>
          <a:ext cx="976313" cy="2262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品代</a:t>
          </a:r>
        </a:p>
      </xdr:txBody>
    </xdr:sp>
    <xdr:clientData/>
  </xdr:twoCellAnchor>
  <xdr:twoCellAnchor>
    <xdr:from>
      <xdr:col>9</xdr:col>
      <xdr:colOff>590550</xdr:colOff>
      <xdr:row>20</xdr:row>
      <xdr:rowOff>152400</xdr:rowOff>
    </xdr:from>
    <xdr:to>
      <xdr:col>11</xdr:col>
      <xdr:colOff>495300</xdr:colOff>
      <xdr:row>22</xdr:row>
      <xdr:rowOff>47625</xdr:rowOff>
    </xdr:to>
    <xdr:sp macro="" textlink="">
      <xdr:nvSpPr>
        <xdr:cNvPr id="45" name="正方形/長方形 44"/>
        <xdr:cNvSpPr/>
      </xdr:nvSpPr>
      <xdr:spPr>
        <a:xfrm>
          <a:off x="7086600" y="4600575"/>
          <a:ext cx="123825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戦略作物助成</a:t>
          </a:r>
        </a:p>
      </xdr:txBody>
    </xdr:sp>
    <xdr:clientData/>
  </xdr:twoCellAnchor>
  <xdr:twoCellAnchor>
    <xdr:from>
      <xdr:col>9</xdr:col>
      <xdr:colOff>552450</xdr:colOff>
      <xdr:row>5</xdr:row>
      <xdr:rowOff>114300</xdr:rowOff>
    </xdr:from>
    <xdr:to>
      <xdr:col>11</xdr:col>
      <xdr:colOff>257175</xdr:colOff>
      <xdr:row>6</xdr:row>
      <xdr:rowOff>114300</xdr:rowOff>
    </xdr:to>
    <xdr:sp macro="" textlink="">
      <xdr:nvSpPr>
        <xdr:cNvPr id="46" name="正方形/長方形 45"/>
        <xdr:cNvSpPr/>
      </xdr:nvSpPr>
      <xdr:spPr>
        <a:xfrm>
          <a:off x="7048500" y="1457325"/>
          <a:ext cx="1038225" cy="238125"/>
        </a:xfrm>
        <a:prstGeom prst="rect">
          <a:avLst/>
        </a:prstGeom>
        <a:solidFill>
          <a:schemeClr val="accent4">
            <a:lumMod val="60000"/>
            <a:lumOff val="40000"/>
          </a:schemeClr>
        </a:solid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地域設定</a:t>
          </a:r>
          <a:r>
            <a:rPr kumimoji="1" lang="en-US" altLang="ja-JP" sz="1100">
              <a:solidFill>
                <a:sysClr val="windowText" lastClr="000000"/>
              </a:solidFill>
            </a:rPr>
            <a:t>α</a:t>
          </a:r>
          <a:endParaRPr kumimoji="1" lang="ja-JP" altLang="en-US" sz="1100">
            <a:solidFill>
              <a:sysClr val="windowText" lastClr="000000"/>
            </a:solidFill>
          </a:endParaRPr>
        </a:p>
      </xdr:txBody>
    </xdr:sp>
    <xdr:clientData/>
  </xdr:twoCellAnchor>
  <xdr:twoCellAnchor>
    <xdr:from>
      <xdr:col>9</xdr:col>
      <xdr:colOff>628650</xdr:colOff>
      <xdr:row>8</xdr:row>
      <xdr:rowOff>104775</xdr:rowOff>
    </xdr:from>
    <xdr:to>
      <xdr:col>11</xdr:col>
      <xdr:colOff>533400</xdr:colOff>
      <xdr:row>9</xdr:row>
      <xdr:rowOff>104775</xdr:rowOff>
    </xdr:to>
    <xdr:sp macro="" textlink="">
      <xdr:nvSpPr>
        <xdr:cNvPr id="47" name="正方形/長方形 46"/>
        <xdr:cNvSpPr/>
      </xdr:nvSpPr>
      <xdr:spPr>
        <a:xfrm>
          <a:off x="7124700" y="2162175"/>
          <a:ext cx="123825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複数年契約</a:t>
          </a:r>
        </a:p>
      </xdr:txBody>
    </xdr:sp>
    <xdr:clientData/>
  </xdr:twoCellAnchor>
  <xdr:twoCellAnchor>
    <xdr:from>
      <xdr:col>10</xdr:col>
      <xdr:colOff>104775</xdr:colOff>
      <xdr:row>6</xdr:row>
      <xdr:rowOff>85725</xdr:rowOff>
    </xdr:from>
    <xdr:to>
      <xdr:col>12</xdr:col>
      <xdr:colOff>9525</xdr:colOff>
      <xdr:row>7</xdr:row>
      <xdr:rowOff>85725</xdr:rowOff>
    </xdr:to>
    <xdr:sp macro="" textlink="">
      <xdr:nvSpPr>
        <xdr:cNvPr id="48" name="正方形/長方形 47"/>
        <xdr:cNvSpPr/>
      </xdr:nvSpPr>
      <xdr:spPr>
        <a:xfrm>
          <a:off x="7267575" y="1666875"/>
          <a:ext cx="123825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県設定</a:t>
          </a:r>
        </a:p>
      </xdr:txBody>
    </xdr:sp>
    <xdr:clientData/>
  </xdr:twoCellAnchor>
  <xdr:twoCellAnchor>
    <xdr:from>
      <xdr:col>8</xdr:col>
      <xdr:colOff>514350</xdr:colOff>
      <xdr:row>5</xdr:row>
      <xdr:rowOff>133350</xdr:rowOff>
    </xdr:from>
    <xdr:to>
      <xdr:col>9</xdr:col>
      <xdr:colOff>361950</xdr:colOff>
      <xdr:row>6</xdr:row>
      <xdr:rowOff>123825</xdr:rowOff>
    </xdr:to>
    <xdr:sp macro="" textlink="">
      <xdr:nvSpPr>
        <xdr:cNvPr id="7" name="正方形/長方形 6"/>
        <xdr:cNvSpPr/>
      </xdr:nvSpPr>
      <xdr:spPr>
        <a:xfrm>
          <a:off x="6343650" y="1476375"/>
          <a:ext cx="514350" cy="228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400" b="1">
              <a:solidFill>
                <a:sysClr val="windowText" lastClr="000000"/>
              </a:solidFill>
              <a:latin typeface="+mn-ea"/>
              <a:ea typeface="+mn-ea"/>
            </a:rPr>
            <a:t>α</a:t>
          </a:r>
          <a:endParaRPr kumimoji="1" lang="ja-JP" altLang="en-US" sz="1400" b="1">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666750</xdr:colOff>
      <xdr:row>11</xdr:row>
      <xdr:rowOff>148478</xdr:rowOff>
    </xdr:from>
    <xdr:to>
      <xdr:col>24</xdr:col>
      <xdr:colOff>9525</xdr:colOff>
      <xdr:row>15</xdr:row>
      <xdr:rowOff>76200</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11334750" y="3253628"/>
          <a:ext cx="2952750" cy="613522"/>
        </a:xfrm>
        <a:prstGeom prst="wedgeRectCallout">
          <a:avLst>
            <a:gd name="adj1" fmla="val -40188"/>
            <a:gd name="adj2" fmla="val -95061"/>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r>
            <a:rPr kumimoji="1" lang="ja-JP" altLang="en-US" sz="1100"/>
            <a:t>出典：●●市町村</a:t>
          </a:r>
          <a:r>
            <a:rPr kumimoji="1" lang="en-US" altLang="ja-JP" sz="1100"/>
            <a:t>3</a:t>
          </a:r>
          <a:r>
            <a:rPr kumimoji="1" lang="ja-JP" altLang="en-US" sz="1100"/>
            <a:t>年度ビジョン案整理番号●</a:t>
          </a:r>
        </a:p>
      </xdr:txBody>
    </xdr:sp>
    <xdr:clientData/>
  </xdr:twoCellAnchor>
  <xdr:twoCellAnchor>
    <xdr:from>
      <xdr:col>8</xdr:col>
      <xdr:colOff>245130</xdr:colOff>
      <xdr:row>11</xdr:row>
      <xdr:rowOff>169211</xdr:rowOff>
    </xdr:from>
    <xdr:to>
      <xdr:col>17</xdr:col>
      <xdr:colOff>410978</xdr:colOff>
      <xdr:row>17</xdr:row>
      <xdr:rowOff>57150</xdr:rowOff>
    </xdr:to>
    <xdr:sp macro="" textlink="">
      <xdr:nvSpPr>
        <xdr:cNvPr id="3" name="四角形吹き出し 1">
          <a:extLst>
            <a:ext uri="{FF2B5EF4-FFF2-40B4-BE49-F238E27FC236}">
              <a16:creationId xmlns:a16="http://schemas.microsoft.com/office/drawing/2014/main" id="{9AA30104-B395-4FC1-A772-1289F64F3107}"/>
            </a:ext>
          </a:extLst>
        </xdr:cNvPr>
        <xdr:cNvSpPr/>
      </xdr:nvSpPr>
      <xdr:spPr>
        <a:xfrm>
          <a:off x="5731530" y="3274361"/>
          <a:ext cx="4975973" cy="916639"/>
        </a:xfrm>
        <a:prstGeom prst="wedgeRectCallout">
          <a:avLst>
            <a:gd name="adj1" fmla="val 47256"/>
            <a:gd name="adj2" fmla="val -88210"/>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入力済！</a:t>
          </a:r>
          <a:endParaRPr kumimoji="1" lang="en-US" altLang="ja-JP" sz="1100"/>
        </a:p>
        <a:p>
          <a:pPr algn="l"/>
          <a:r>
            <a:rPr kumimoji="1" lang="ja-JP" altLang="en-US" sz="1100"/>
            <a:t>主食用米から飼料用米への転換：</a:t>
          </a:r>
          <a:r>
            <a:rPr kumimoji="1" lang="en-US" altLang="ja-JP" sz="1100"/>
            <a:t>8,500</a:t>
          </a:r>
          <a:r>
            <a:rPr kumimoji="1" lang="ja-JP" altLang="en-US" sz="1100"/>
            <a:t>円</a:t>
          </a:r>
          <a:endParaRPr kumimoji="1" lang="en-US" altLang="ja-JP" sz="1100"/>
        </a:p>
        <a:p>
          <a:pPr algn="l"/>
          <a:r>
            <a:rPr kumimoji="1" lang="ja-JP" altLang="en-US" sz="1100"/>
            <a:t>主食用米から飼料用米多収品種への転換：</a:t>
          </a:r>
          <a:r>
            <a:rPr kumimoji="1" lang="en-US" altLang="ja-JP" sz="1100"/>
            <a:t>1,100</a:t>
          </a:r>
          <a:r>
            <a:rPr kumimoji="1" lang="ja-JP" altLang="en-US" sz="1100"/>
            <a:t>円</a:t>
          </a:r>
          <a:r>
            <a:rPr kumimoji="1" lang="en-US" altLang="ja-JP" sz="1100"/>
            <a:t>/60kg</a:t>
          </a:r>
        </a:p>
        <a:p>
          <a:pPr algn="l"/>
          <a:r>
            <a:rPr kumimoji="1" lang="ja-JP" altLang="en-US" sz="1100"/>
            <a:t>飼料用米の複数年契約に係る追加配分</a:t>
          </a:r>
          <a:r>
            <a:rPr kumimoji="1" lang="en-US" altLang="ja-JP" sz="1100"/>
            <a:t>:12,000</a:t>
          </a:r>
          <a:r>
            <a:rPr kumimoji="1" lang="ja-JP" altLang="en-US" sz="1100"/>
            <a:t>円</a:t>
          </a:r>
        </a:p>
      </xdr:txBody>
    </xdr:sp>
    <xdr:clientData/>
  </xdr:twoCellAnchor>
</xdr:wsDr>
</file>

<file path=xl/tables/table1.xml><?xml version="1.0" encoding="utf-8"?>
<table xmlns="http://schemas.openxmlformats.org/spreadsheetml/2006/main" id="3" name="テーブル14" displayName="テーブル14" ref="C20:G148" totalsRowShown="0">
  <autoFilter ref="C20:G148"/>
  <tableColumns count="5">
    <tableColumn id="1" name="県名" dataDxfId="3"/>
    <tableColumn id="2" name="市町村名"/>
    <tableColumn id="3" name="作付面積" dataDxfId="2"/>
    <tableColumn id="4" name="10ａ当たり標準単収" dataDxfId="1"/>
    <tableColumn id="5" name="列1" dataDxfId="0"/>
  </tableColumns>
  <tableStyleInfo name="TableStyleMedium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8"/>
  <sheetViews>
    <sheetView showGridLines="0" tabSelected="1" view="pageBreakPreview" zoomScaleNormal="85" zoomScaleSheetLayoutView="100" workbookViewId="0">
      <pane xSplit="13" ySplit="1" topLeftCell="N2" activePane="bottomRight" state="frozen"/>
      <selection pane="topRight" activeCell="N1" sqref="N1"/>
      <selection pane="bottomLeft" activeCell="A2" sqref="A2"/>
      <selection pane="bottomRight" activeCell="N13" sqref="N13"/>
    </sheetView>
  </sheetViews>
  <sheetFormatPr defaultColWidth="8.75" defaultRowHeight="13.5"/>
  <cols>
    <col min="1" max="2" width="8.75" style="1"/>
    <col min="3" max="3" width="13.625" style="1" customWidth="1"/>
    <col min="4" max="4" width="10.375" style="1" customWidth="1"/>
    <col min="5" max="6" width="8.75" style="1" customWidth="1"/>
    <col min="7" max="11" width="8.75" style="1"/>
    <col min="12" max="12" width="8.75" style="1" customWidth="1"/>
    <col min="13" max="13" width="13.375" style="1" customWidth="1"/>
    <col min="14" max="14" width="30.875" style="1" customWidth="1"/>
    <col min="15" max="16" width="16.125" style="2" bestFit="1" customWidth="1"/>
    <col min="17" max="17" width="11.125" style="1" customWidth="1"/>
    <col min="18" max="18" width="16.125" style="1" customWidth="1"/>
    <col min="19" max="19" width="2.875" style="1" customWidth="1"/>
    <col min="20" max="20" width="27.625" style="1" customWidth="1"/>
    <col min="21" max="24" width="10.125" style="1" customWidth="1"/>
    <col min="25" max="16384" width="8.75" style="1"/>
  </cols>
  <sheetData>
    <row r="1" spans="2:24" ht="30.95" customHeight="1">
      <c r="B1" s="64" t="s">
        <v>40</v>
      </c>
      <c r="M1" s="1" t="s">
        <v>245</v>
      </c>
      <c r="N1" s="12" t="s">
        <v>39</v>
      </c>
      <c r="O1" s="18"/>
    </row>
    <row r="2" spans="2:24" ht="18.95" customHeight="1">
      <c r="E2" s="64" t="str">
        <f>"【"&amp;N2&amp;"】"</f>
        <v>【愛知県】</v>
      </c>
      <c r="N2" s="66" t="str">
        <f>'所得比較（データ入力用）'!A9</f>
        <v>愛知県</v>
      </c>
      <c r="O2" s="41" t="str">
        <f>'所得比較（データ入力用）'!B9</f>
        <v>岡崎市</v>
      </c>
      <c r="P2" s="40"/>
    </row>
    <row r="3" spans="2:24" ht="18.95" customHeight="1">
      <c r="K3" s="65" t="s">
        <v>41</v>
      </c>
      <c r="N3" s="4"/>
      <c r="O3" s="7" t="str">
        <f>IFERROR('所得比較（データ入力用）'!$C9,"-")</f>
        <v>コシヒカリ</v>
      </c>
      <c r="P3" s="7" t="str">
        <f>IFERROR('所得比較（データ入力用）'!$C10,"-")</f>
        <v>あいちのかおり</v>
      </c>
      <c r="Q3" s="5" t="s">
        <v>7</v>
      </c>
      <c r="R3" s="5" t="s">
        <v>9</v>
      </c>
      <c r="T3" s="4" t="s">
        <v>34</v>
      </c>
      <c r="U3" s="7" t="s">
        <v>6</v>
      </c>
      <c r="V3" s="7" t="s">
        <v>30</v>
      </c>
      <c r="W3" s="5" t="s">
        <v>7</v>
      </c>
      <c r="X3" s="5" t="s">
        <v>9</v>
      </c>
    </row>
    <row r="4" spans="2:24" ht="18.95" customHeight="1">
      <c r="N4" s="17" t="s">
        <v>28</v>
      </c>
      <c r="O4" s="56">
        <f>'所得比較（データ入力用）'!G9</f>
        <v>111510</v>
      </c>
      <c r="P4" s="56">
        <f>'所得比較（データ入力用）'!G10</f>
        <v>102660</v>
      </c>
      <c r="Q4" s="56">
        <f>'所得比較（データ入力用）'!O9</f>
        <v>7965</v>
      </c>
      <c r="R4" s="56">
        <f>'所得比較（データ入力用）'!AC9</f>
        <v>10215</v>
      </c>
      <c r="T4" s="17" t="s">
        <v>28</v>
      </c>
      <c r="U4" s="45">
        <f>O4/1000</f>
        <v>111.51</v>
      </c>
      <c r="V4" s="45">
        <f t="shared" ref="V4:X13" si="0">P4/1000</f>
        <v>102.66</v>
      </c>
      <c r="W4" s="45">
        <f t="shared" si="0"/>
        <v>7.9649999999999999</v>
      </c>
      <c r="X4" s="45">
        <f t="shared" si="0"/>
        <v>10.215</v>
      </c>
    </row>
    <row r="5" spans="2:24" ht="18.95" customHeight="1">
      <c r="N5" s="17" t="s">
        <v>10</v>
      </c>
      <c r="O5" s="56">
        <v>0</v>
      </c>
      <c r="P5" s="56">
        <v>0</v>
      </c>
      <c r="Q5" s="56">
        <v>80000</v>
      </c>
      <c r="R5" s="56">
        <v>105000</v>
      </c>
      <c r="T5" s="17" t="s">
        <v>10</v>
      </c>
      <c r="U5" s="25">
        <f t="shared" ref="U5:U13" si="1">O5/1000</f>
        <v>0</v>
      </c>
      <c r="V5" s="39">
        <f t="shared" si="0"/>
        <v>0</v>
      </c>
      <c r="W5" s="26">
        <f t="shared" si="0"/>
        <v>80</v>
      </c>
      <c r="X5" s="26">
        <f t="shared" si="0"/>
        <v>105</v>
      </c>
    </row>
    <row r="6" spans="2:24" ht="18.95" customHeight="1">
      <c r="N6" s="17" t="s">
        <v>11</v>
      </c>
      <c r="O6" s="56">
        <v>0</v>
      </c>
      <c r="P6" s="56">
        <v>0</v>
      </c>
      <c r="Q6" s="56">
        <v>12000</v>
      </c>
      <c r="R6" s="56">
        <v>12000</v>
      </c>
      <c r="T6" s="17" t="s">
        <v>11</v>
      </c>
      <c r="U6" s="9">
        <f t="shared" si="1"/>
        <v>0</v>
      </c>
      <c r="V6" s="9">
        <f t="shared" si="0"/>
        <v>0</v>
      </c>
      <c r="W6" s="9">
        <f t="shared" si="0"/>
        <v>12</v>
      </c>
      <c r="X6" s="9">
        <f t="shared" si="0"/>
        <v>12</v>
      </c>
    </row>
    <row r="7" spans="2:24" ht="18.95" customHeight="1">
      <c r="N7" s="17" t="s">
        <v>29</v>
      </c>
      <c r="O7" s="56">
        <v>0</v>
      </c>
      <c r="P7" s="56">
        <v>0</v>
      </c>
      <c r="Q7" s="56">
        <v>8500</v>
      </c>
      <c r="R7" s="56">
        <f>(INT((F45+150)/60)*1100)</f>
        <v>12100</v>
      </c>
      <c r="T7" s="17" t="s">
        <v>29</v>
      </c>
      <c r="U7" s="29">
        <f t="shared" si="1"/>
        <v>0</v>
      </c>
      <c r="V7" s="29">
        <f t="shared" si="0"/>
        <v>0</v>
      </c>
      <c r="W7" s="45">
        <f t="shared" si="0"/>
        <v>8.5</v>
      </c>
      <c r="X7" s="43">
        <f t="shared" si="0"/>
        <v>12.1</v>
      </c>
    </row>
    <row r="8" spans="2:24" ht="18.95" customHeight="1" thickBot="1">
      <c r="N8" s="28" t="s">
        <v>38</v>
      </c>
      <c r="O8" s="55">
        <v>0</v>
      </c>
      <c r="P8" s="55">
        <v>0</v>
      </c>
      <c r="Q8" s="58" t="str">
        <f>'所得比較（データ入力用）'!S9</f>
        <v>α</v>
      </c>
      <c r="R8" s="57" t="str">
        <f>Q8</f>
        <v>α</v>
      </c>
      <c r="T8" s="28" t="s">
        <v>12</v>
      </c>
      <c r="U8" s="30">
        <f t="shared" si="1"/>
        <v>0</v>
      </c>
      <c r="V8" s="30">
        <f t="shared" si="0"/>
        <v>0</v>
      </c>
      <c r="W8" s="47" t="e">
        <f t="shared" si="0"/>
        <v>#VALUE!</v>
      </c>
      <c r="X8" s="44" t="e">
        <f t="shared" si="0"/>
        <v>#VALUE!</v>
      </c>
    </row>
    <row r="9" spans="2:24" ht="18.95" customHeight="1">
      <c r="N9" s="27" t="s">
        <v>13</v>
      </c>
      <c r="O9" s="22">
        <f>SUM(O4:O8)</f>
        <v>111510</v>
      </c>
      <c r="P9" s="22">
        <f>SUM(P4:P8)</f>
        <v>102660</v>
      </c>
      <c r="Q9" s="22">
        <f t="shared" ref="Q9:R9" si="2">SUM(Q4:Q8)</f>
        <v>108465</v>
      </c>
      <c r="R9" s="22">
        <f t="shared" si="2"/>
        <v>139315</v>
      </c>
      <c r="T9" s="27" t="s">
        <v>13</v>
      </c>
      <c r="U9" s="22">
        <f t="shared" si="1"/>
        <v>111.51</v>
      </c>
      <c r="V9" s="22">
        <f t="shared" si="0"/>
        <v>102.66</v>
      </c>
      <c r="W9" s="22">
        <f t="shared" si="0"/>
        <v>108.465</v>
      </c>
      <c r="X9" s="22">
        <f t="shared" si="0"/>
        <v>139.315</v>
      </c>
    </row>
    <row r="10" spans="2:24" ht="18.95" customHeight="1">
      <c r="U10" s="2"/>
      <c r="V10" s="2"/>
    </row>
    <row r="11" spans="2:24" ht="18.95" customHeight="1">
      <c r="N11" s="17" t="s">
        <v>35</v>
      </c>
      <c r="O11" s="56">
        <f>'所得比較（データ入力用）'!I9</f>
        <v>90999</v>
      </c>
      <c r="P11" s="56">
        <f>'所得比較（データ入力用）'!I10</f>
        <v>90999</v>
      </c>
      <c r="Q11" s="59">
        <f>'所得比較（データ入力用）'!V9</f>
        <v>86449</v>
      </c>
      <c r="R11" s="59">
        <f>'所得比較（データ入力用）'!AK9</f>
        <v>91790</v>
      </c>
      <c r="T11" s="17" t="s">
        <v>31</v>
      </c>
      <c r="U11" s="45">
        <f t="shared" si="1"/>
        <v>90.998999999999995</v>
      </c>
      <c r="V11" s="45">
        <f t="shared" si="0"/>
        <v>90.998999999999995</v>
      </c>
      <c r="W11" s="46">
        <f t="shared" si="0"/>
        <v>86.448999999999998</v>
      </c>
      <c r="X11" s="46">
        <f t="shared" si="0"/>
        <v>91.79</v>
      </c>
    </row>
    <row r="12" spans="2:24" ht="18.95" customHeight="1">
      <c r="N12" s="4" t="s">
        <v>36</v>
      </c>
      <c r="O12" s="22">
        <f>O9-O11</f>
        <v>20511</v>
      </c>
      <c r="P12" s="22">
        <f>P9-P11</f>
        <v>11661</v>
      </c>
      <c r="Q12" s="22">
        <f t="shared" ref="Q12:R12" si="3">Q9-Q11</f>
        <v>22016</v>
      </c>
      <c r="R12" s="22">
        <f t="shared" si="3"/>
        <v>47525</v>
      </c>
      <c r="T12" s="4" t="s">
        <v>15</v>
      </c>
      <c r="U12" s="22">
        <f t="shared" si="1"/>
        <v>20.510999999999999</v>
      </c>
      <c r="V12" s="22">
        <f t="shared" si="0"/>
        <v>11.661</v>
      </c>
      <c r="W12" s="22">
        <f t="shared" si="0"/>
        <v>22.015999999999998</v>
      </c>
      <c r="X12" s="22">
        <f t="shared" si="0"/>
        <v>47.524999999999999</v>
      </c>
    </row>
    <row r="13" spans="2:24" ht="18.95" customHeight="1">
      <c r="N13" s="1" t="s">
        <v>32</v>
      </c>
      <c r="O13" s="2">
        <f>O12-O8</f>
        <v>20511</v>
      </c>
      <c r="P13" s="2">
        <f t="shared" ref="P13" si="4">P12-P8</f>
        <v>11661</v>
      </c>
      <c r="Q13" s="2" t="e">
        <f>Q12-Q8</f>
        <v>#VALUE!</v>
      </c>
      <c r="R13" s="2" t="e">
        <f>R12-R8</f>
        <v>#VALUE!</v>
      </c>
      <c r="T13" s="48" t="s">
        <v>32</v>
      </c>
      <c r="U13" s="49">
        <f t="shared" si="1"/>
        <v>20.510999999999999</v>
      </c>
      <c r="V13" s="49">
        <f t="shared" si="0"/>
        <v>11.661</v>
      </c>
      <c r="W13" s="50" t="e">
        <f t="shared" si="0"/>
        <v>#VALUE!</v>
      </c>
      <c r="X13" s="50" t="e">
        <f t="shared" si="0"/>
        <v>#VALUE!</v>
      </c>
    </row>
    <row r="21" spans="14:18" ht="13.5" customHeight="1">
      <c r="N21" s="67" t="s">
        <v>42</v>
      </c>
      <c r="O21" s="68"/>
      <c r="P21" s="68"/>
      <c r="Q21" s="68"/>
      <c r="R21" s="68"/>
    </row>
    <row r="22" spans="14:18">
      <c r="N22" s="67" t="s">
        <v>43</v>
      </c>
      <c r="O22" s="68"/>
      <c r="P22" s="68"/>
      <c r="Q22" s="68"/>
      <c r="R22" s="68"/>
    </row>
    <row r="23" spans="14:18">
      <c r="N23" s="67" t="s">
        <v>44</v>
      </c>
      <c r="O23" s="68"/>
      <c r="P23" s="68"/>
      <c r="Q23" s="68"/>
      <c r="R23" s="68"/>
    </row>
    <row r="24" spans="14:18">
      <c r="N24" s="67"/>
      <c r="O24" s="68"/>
      <c r="P24" s="68"/>
      <c r="Q24" s="68"/>
      <c r="R24" s="68"/>
    </row>
    <row r="25" spans="14:18">
      <c r="N25" s="68"/>
      <c r="O25" s="68"/>
      <c r="P25" s="68"/>
      <c r="Q25" s="68"/>
      <c r="R25" s="68"/>
    </row>
    <row r="26" spans="14:18">
      <c r="N26" s="68"/>
      <c r="O26" s="68"/>
      <c r="P26" s="68"/>
      <c r="Q26" s="68"/>
      <c r="R26" s="68"/>
    </row>
    <row r="27" spans="14:18">
      <c r="N27" s="68"/>
      <c r="O27" s="68"/>
      <c r="P27" s="68"/>
      <c r="Q27" s="68"/>
      <c r="R27" s="68"/>
    </row>
    <row r="28" spans="14:18">
      <c r="N28" s="68"/>
      <c r="O28" s="68"/>
      <c r="P28" s="68"/>
      <c r="Q28" s="68"/>
      <c r="R28" s="68"/>
    </row>
    <row r="29" spans="14:18">
      <c r="N29" s="68"/>
      <c r="O29" s="68"/>
      <c r="P29" s="68"/>
      <c r="Q29" s="68"/>
      <c r="R29" s="68"/>
    </row>
    <row r="30" spans="14:18">
      <c r="N30" s="68"/>
      <c r="O30" s="68"/>
      <c r="P30" s="68"/>
      <c r="Q30" s="68"/>
      <c r="R30" s="68"/>
    </row>
    <row r="31" spans="14:18">
      <c r="N31" s="68"/>
      <c r="O31" s="68"/>
      <c r="P31" s="68"/>
      <c r="Q31" s="68"/>
      <c r="R31" s="68"/>
    </row>
    <row r="32" spans="14:18">
      <c r="N32" s="69"/>
      <c r="O32" s="6"/>
      <c r="P32" s="6"/>
      <c r="Q32" s="69"/>
      <c r="R32" s="69"/>
    </row>
    <row r="42" spans="1:7">
      <c r="A42" s="112" t="s">
        <v>175</v>
      </c>
    </row>
    <row r="43" spans="1:7">
      <c r="A43" s="112" t="s">
        <v>239</v>
      </c>
    </row>
    <row r="44" spans="1:7" ht="32.25" customHeight="1">
      <c r="A44" s="112"/>
      <c r="F44" s="116" t="s">
        <v>177</v>
      </c>
    </row>
    <row r="45" spans="1:7">
      <c r="B45" s="113" t="str">
        <f>'所得比較（データ入力用）'!C9</f>
        <v>コシヒカリ</v>
      </c>
      <c r="D45" s="113">
        <f>'所得比較（データ入力用）'!D9</f>
        <v>12600</v>
      </c>
      <c r="E45" s="1" t="s">
        <v>176</v>
      </c>
      <c r="F45" s="113">
        <f>'所得比較（データ入力用）'!F9</f>
        <v>531</v>
      </c>
      <c r="G45" s="1" t="s">
        <v>178</v>
      </c>
    </row>
    <row r="46" spans="1:7">
      <c r="B46" s="113" t="str">
        <f>'所得比較（データ入力用）'!C10</f>
        <v>あいちのかおり</v>
      </c>
      <c r="D46" s="113">
        <f>'所得比較（データ入力用）'!D10</f>
        <v>11600</v>
      </c>
      <c r="E46" s="1" t="s">
        <v>176</v>
      </c>
      <c r="F46" s="113">
        <f>'所得比較（データ入力用）'!F10</f>
        <v>531</v>
      </c>
      <c r="G46" s="1" t="s">
        <v>178</v>
      </c>
    </row>
    <row r="48" spans="1:7">
      <c r="A48" s="112" t="s">
        <v>246</v>
      </c>
    </row>
    <row r="50" spans="1:13">
      <c r="A50" s="112" t="s">
        <v>181</v>
      </c>
    </row>
    <row r="51" spans="1:13">
      <c r="A51" s="112" t="s">
        <v>236</v>
      </c>
    </row>
    <row r="52" spans="1:13">
      <c r="A52" s="112"/>
      <c r="B52" s="1" t="s">
        <v>240</v>
      </c>
      <c r="E52" s="115">
        <v>12000</v>
      </c>
      <c r="F52" s="1" t="s">
        <v>180</v>
      </c>
    </row>
    <row r="53" spans="1:13">
      <c r="B53" s="1" t="s">
        <v>241</v>
      </c>
      <c r="E53" s="113">
        <v>8500</v>
      </c>
      <c r="F53" s="1" t="s">
        <v>180</v>
      </c>
    </row>
    <row r="54" spans="1:13">
      <c r="B54" s="1" t="s">
        <v>179</v>
      </c>
      <c r="E54" s="117" t="str">
        <f>'所得比較（データ入力用）'!S9</f>
        <v>α</v>
      </c>
      <c r="F54" s="1" t="s">
        <v>180</v>
      </c>
      <c r="G54" s="1" t="s">
        <v>244</v>
      </c>
    </row>
    <row r="56" spans="1:13">
      <c r="A56" s="112" t="s">
        <v>182</v>
      </c>
    </row>
    <row r="57" spans="1:13">
      <c r="A57" s="112" t="s">
        <v>237</v>
      </c>
    </row>
    <row r="58" spans="1:13" ht="45.75" customHeight="1">
      <c r="A58" s="118" t="s">
        <v>247</v>
      </c>
      <c r="B58" s="118"/>
      <c r="C58" s="118"/>
      <c r="D58" s="118"/>
      <c r="E58" s="118"/>
      <c r="F58" s="118"/>
      <c r="G58" s="118"/>
      <c r="H58" s="118"/>
      <c r="I58" s="118"/>
      <c r="J58" s="118"/>
      <c r="K58" s="118"/>
      <c r="L58" s="118"/>
      <c r="M58" s="118"/>
    </row>
  </sheetData>
  <mergeCells count="1">
    <mergeCell ref="A58:M58"/>
  </mergeCells>
  <phoneticPr fontId="1"/>
  <printOptions horizontalCentered="1"/>
  <pageMargins left="0.23622047244094491" right="0.23622047244094491" top="0.74803149606299213" bottom="0.74803149606299213" header="0.31496062992125984" footer="0.31496062992125984"/>
  <pageSetup paperSize="9" scale="81"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63"/>
  <sheetViews>
    <sheetView showGridLines="0" view="pageBreakPreview" zoomScaleNormal="85" zoomScaleSheetLayoutView="100" workbookViewId="0">
      <pane xSplit="2" ySplit="7" topLeftCell="C8" activePane="bottomRight" state="frozen"/>
      <selection pane="topRight" activeCell="C1" sqref="C1"/>
      <selection pane="bottomLeft" activeCell="A6" sqref="A6"/>
      <selection pane="bottomRight" activeCell="Y15" sqref="Y15"/>
    </sheetView>
  </sheetViews>
  <sheetFormatPr defaultColWidth="8.75" defaultRowHeight="13.5"/>
  <cols>
    <col min="1" max="1" width="10.75" style="1" customWidth="1"/>
    <col min="2" max="2" width="8.75" style="1"/>
    <col min="3" max="3" width="19" style="1" customWidth="1"/>
    <col min="4" max="4" width="10" style="2" customWidth="1"/>
    <col min="5" max="5" width="0.875" style="6" customWidth="1"/>
    <col min="6" max="6" width="8.5" style="2" customWidth="1"/>
    <col min="7" max="7" width="13.25" style="2" bestFit="1" customWidth="1"/>
    <col min="8" max="8" width="0.875" style="6" customWidth="1"/>
    <col min="9" max="9" width="7.875" style="1" customWidth="1"/>
    <col min="10" max="10" width="1.25" style="1" customWidth="1"/>
    <col min="11" max="11" width="10.75" style="1" customWidth="1"/>
    <col min="12" max="12" width="1.625" style="1" customWidth="1"/>
    <col min="13" max="13" width="9" style="1" bestFit="1" customWidth="1"/>
    <col min="14" max="14" width="9.875" style="1" bestFit="1" customWidth="1"/>
    <col min="15" max="15" width="10.125" style="1" customWidth="1"/>
    <col min="16" max="17" width="8.75" style="1" customWidth="1"/>
    <col min="18" max="19" width="8.875" style="1" bestFit="1" customWidth="1"/>
    <col min="20" max="20" width="10.125" style="1" customWidth="1"/>
    <col min="21" max="21" width="1.25" style="1" customWidth="1"/>
    <col min="22" max="22" width="7.75" style="1" bestFit="1" customWidth="1"/>
    <col min="23" max="23" width="1.625" style="1" customWidth="1"/>
    <col min="24" max="24" width="10.375" style="1" customWidth="1"/>
    <col min="25" max="25" width="11.125" style="1" customWidth="1"/>
    <col min="26" max="26" width="0.875" style="1" customWidth="1"/>
    <col min="27" max="27" width="9.625" style="1" bestFit="1" customWidth="1"/>
    <col min="28" max="28" width="13.125" style="1" customWidth="1"/>
    <col min="29" max="29" width="10.5" style="1" customWidth="1"/>
    <col min="30" max="31" width="8.75" style="1" customWidth="1"/>
    <col min="32" max="33" width="8.75" style="1"/>
    <col min="34" max="34" width="12" style="1" customWidth="1"/>
    <col min="35" max="35" width="1.625" style="1" customWidth="1"/>
    <col min="36" max="36" width="10.25" style="1" customWidth="1"/>
    <col min="37" max="37" width="10.625" style="1" customWidth="1"/>
    <col min="38" max="38" width="1.25" style="1" customWidth="1"/>
    <col min="39" max="39" width="11.25" style="1" customWidth="1"/>
    <col min="40" max="40" width="12.625" style="1" customWidth="1"/>
    <col min="41" max="41" width="0.875" style="1" customWidth="1"/>
    <col min="42" max="16384" width="8.75" style="1"/>
  </cols>
  <sheetData>
    <row r="1" spans="1:40" ht="22.5" customHeight="1">
      <c r="C1" s="108" t="s">
        <v>174</v>
      </c>
      <c r="D1" s="51"/>
      <c r="F1" s="24" t="s">
        <v>173</v>
      </c>
      <c r="G1" s="1"/>
      <c r="H1" s="1"/>
    </row>
    <row r="2" spans="1:40" ht="12" customHeight="1">
      <c r="G2" s="1"/>
      <c r="H2" s="1"/>
    </row>
    <row r="3" spans="1:40" ht="12" customHeight="1">
      <c r="G3" s="1"/>
      <c r="H3" s="1"/>
    </row>
    <row r="4" spans="1:40" ht="17.45" customHeight="1">
      <c r="B4" s="12" t="s">
        <v>8</v>
      </c>
      <c r="G4" s="1"/>
      <c r="H4" s="1"/>
      <c r="M4" s="12" t="s">
        <v>33</v>
      </c>
      <c r="AA4" s="12" t="s">
        <v>17</v>
      </c>
    </row>
    <row r="5" spans="1:40" ht="18" customHeight="1">
      <c r="P5" s="12"/>
      <c r="AD5" s="12"/>
    </row>
    <row r="6" spans="1:40" ht="12" customHeight="1">
      <c r="D6" s="3" t="s">
        <v>3</v>
      </c>
      <c r="E6" s="8"/>
      <c r="G6" s="3" t="s">
        <v>19</v>
      </c>
      <c r="K6" s="24"/>
      <c r="N6" s="33" t="s">
        <v>19</v>
      </c>
      <c r="U6" s="62"/>
      <c r="V6" s="62"/>
      <c r="AA6" s="114" t="s">
        <v>19</v>
      </c>
      <c r="AB6" s="33"/>
      <c r="AN6" s="33" t="s">
        <v>19</v>
      </c>
    </row>
    <row r="7" spans="1:40" s="11" customFormat="1" ht="61.5" customHeight="1">
      <c r="A7" s="109" t="s">
        <v>161</v>
      </c>
      <c r="B7" s="21" t="s">
        <v>1</v>
      </c>
      <c r="C7" s="100" t="s">
        <v>2</v>
      </c>
      <c r="D7" s="101" t="s">
        <v>238</v>
      </c>
      <c r="E7" s="15"/>
      <c r="F7" s="42" t="s">
        <v>214</v>
      </c>
      <c r="G7" s="42" t="s">
        <v>28</v>
      </c>
      <c r="H7" s="16"/>
      <c r="I7" s="42" t="s">
        <v>14</v>
      </c>
      <c r="K7" s="31" t="s">
        <v>15</v>
      </c>
      <c r="M7" s="34" t="s">
        <v>20</v>
      </c>
      <c r="N7" s="42" t="s">
        <v>215</v>
      </c>
      <c r="O7" s="42" t="s">
        <v>28</v>
      </c>
      <c r="P7" s="31" t="s">
        <v>4</v>
      </c>
      <c r="Q7" s="31" t="s">
        <v>16</v>
      </c>
      <c r="R7" s="42" t="s">
        <v>27</v>
      </c>
      <c r="S7" s="42" t="s">
        <v>37</v>
      </c>
      <c r="T7" s="31" t="s">
        <v>5</v>
      </c>
      <c r="V7" s="31" t="s">
        <v>14</v>
      </c>
      <c r="X7" s="31" t="s">
        <v>15</v>
      </c>
      <c r="Y7" s="35" t="s">
        <v>26</v>
      </c>
      <c r="AA7" s="42" t="s">
        <v>20</v>
      </c>
      <c r="AB7" s="34" t="s">
        <v>226</v>
      </c>
      <c r="AC7" s="42" t="s">
        <v>28</v>
      </c>
      <c r="AD7" s="31" t="s">
        <v>4</v>
      </c>
      <c r="AE7" s="42" t="s">
        <v>16</v>
      </c>
      <c r="AF7" s="38" t="s">
        <v>27</v>
      </c>
      <c r="AG7" s="42" t="s">
        <v>37</v>
      </c>
      <c r="AH7" s="31" t="s">
        <v>5</v>
      </c>
      <c r="AJ7" s="32" t="s">
        <v>18</v>
      </c>
      <c r="AK7" s="31" t="s">
        <v>14</v>
      </c>
      <c r="AM7" s="31" t="s">
        <v>15</v>
      </c>
      <c r="AN7" s="35" t="s">
        <v>26</v>
      </c>
    </row>
    <row r="8" spans="1:40" s="11" customFormat="1" ht="47.25" customHeight="1">
      <c r="A8" s="109"/>
      <c r="B8" s="21"/>
      <c r="C8" s="107" t="str">
        <f>VLOOKUP(A9,I155:L163,4,FALSE)</f>
        <v>愛知県産</v>
      </c>
      <c r="D8" s="102" t="s">
        <v>21</v>
      </c>
      <c r="E8" s="15"/>
      <c r="F8" s="23" t="s">
        <v>0</v>
      </c>
      <c r="G8" s="23" t="s">
        <v>22</v>
      </c>
      <c r="H8" s="16"/>
      <c r="I8" s="23" t="s">
        <v>23</v>
      </c>
      <c r="K8" s="23" t="s">
        <v>216</v>
      </c>
      <c r="M8" s="23" t="s">
        <v>217</v>
      </c>
      <c r="N8" s="23" t="s">
        <v>25</v>
      </c>
      <c r="O8" s="23" t="s">
        <v>218</v>
      </c>
      <c r="P8" s="23" t="s">
        <v>219</v>
      </c>
      <c r="Q8" s="23" t="s">
        <v>220</v>
      </c>
      <c r="R8" s="23" t="s">
        <v>24</v>
      </c>
      <c r="S8" s="23" t="s">
        <v>221</v>
      </c>
      <c r="T8" s="23" t="s">
        <v>222</v>
      </c>
      <c r="V8" s="23" t="s">
        <v>223</v>
      </c>
      <c r="X8" s="23" t="s">
        <v>224</v>
      </c>
      <c r="Y8" s="23" t="s">
        <v>225</v>
      </c>
      <c r="AA8" s="23" t="s">
        <v>217</v>
      </c>
      <c r="AB8" s="23" t="s">
        <v>227</v>
      </c>
      <c r="AC8" s="23" t="s">
        <v>228</v>
      </c>
      <c r="AD8" s="23" t="s">
        <v>229</v>
      </c>
      <c r="AE8" s="23" t="s">
        <v>220</v>
      </c>
      <c r="AF8" s="23" t="s">
        <v>230</v>
      </c>
      <c r="AG8" s="23" t="s">
        <v>221</v>
      </c>
      <c r="AH8" s="23" t="s">
        <v>231</v>
      </c>
      <c r="AJ8" s="23" t="s">
        <v>232</v>
      </c>
      <c r="AK8" s="23" t="s">
        <v>234</v>
      </c>
      <c r="AM8" s="23" t="s">
        <v>233</v>
      </c>
      <c r="AN8" s="23" t="s">
        <v>235</v>
      </c>
    </row>
    <row r="9" spans="1:40" ht="15" customHeight="1">
      <c r="A9" s="110" t="s">
        <v>163</v>
      </c>
      <c r="B9" s="99" t="s">
        <v>196</v>
      </c>
      <c r="C9" s="60" t="s">
        <v>52</v>
      </c>
      <c r="D9" s="103">
        <v>12600</v>
      </c>
      <c r="E9" s="10"/>
      <c r="F9" s="13">
        <f>VLOOKUP(B9,テーブル14[[市町村名]:[10ａ当たり標準単収]],3,FALSE)</f>
        <v>531</v>
      </c>
      <c r="G9" s="19">
        <f>(D9/60)*F9</f>
        <v>111510</v>
      </c>
      <c r="I9" s="13">
        <v>90999</v>
      </c>
      <c r="K9" s="19">
        <f>G9-I9</f>
        <v>20511</v>
      </c>
      <c r="M9" s="13">
        <v>15</v>
      </c>
      <c r="N9" s="13">
        <f>F9</f>
        <v>531</v>
      </c>
      <c r="O9" s="13">
        <f>M9*N9</f>
        <v>7965</v>
      </c>
      <c r="P9" s="13">
        <v>80000</v>
      </c>
      <c r="Q9" s="13">
        <v>12000</v>
      </c>
      <c r="R9" s="13">
        <v>8500</v>
      </c>
      <c r="S9" s="52" t="s">
        <v>243</v>
      </c>
      <c r="T9" s="19">
        <f>SUM(O9,P9,Q9,R9:S9)</f>
        <v>108465</v>
      </c>
      <c r="V9" s="13">
        <f>I9-4550</f>
        <v>86449</v>
      </c>
      <c r="X9" s="19">
        <f>T9-V9</f>
        <v>22016</v>
      </c>
      <c r="Y9" s="36">
        <f>X9-K9</f>
        <v>1505</v>
      </c>
      <c r="AA9" s="13">
        <v>15</v>
      </c>
      <c r="AB9" s="13">
        <f>N9+150</f>
        <v>681</v>
      </c>
      <c r="AC9" s="13">
        <f>AA9*AB9</f>
        <v>10215</v>
      </c>
      <c r="AD9" s="13">
        <v>105000</v>
      </c>
      <c r="AE9" s="13">
        <v>12000</v>
      </c>
      <c r="AF9" s="13">
        <f>(INT((N9+150)/60))*1100</f>
        <v>12100</v>
      </c>
      <c r="AG9" s="13" t="str">
        <f>S9</f>
        <v>α</v>
      </c>
      <c r="AH9" s="19">
        <f>SUM(AC9,AD9,AE9,AF9:AG9)</f>
        <v>139315</v>
      </c>
      <c r="AJ9" s="13">
        <v>5341</v>
      </c>
      <c r="AK9" s="13">
        <f>V9+AJ9</f>
        <v>91790</v>
      </c>
      <c r="AM9" s="19">
        <f>AH9-AK9</f>
        <v>47525</v>
      </c>
      <c r="AN9" s="36">
        <f>AM9-K9</f>
        <v>27014</v>
      </c>
    </row>
    <row r="10" spans="1:40" ht="15" customHeight="1">
      <c r="A10" s="111" t="str">
        <f>A9</f>
        <v>愛知県</v>
      </c>
      <c r="B10" s="105" t="str">
        <f>B9</f>
        <v>岡崎市</v>
      </c>
      <c r="C10" s="60" t="s">
        <v>55</v>
      </c>
      <c r="D10" s="103">
        <v>11600</v>
      </c>
      <c r="E10" s="10"/>
      <c r="F10" s="98">
        <f>F9</f>
        <v>531</v>
      </c>
      <c r="G10" s="20">
        <f>(D10/60)*F10</f>
        <v>102660</v>
      </c>
      <c r="H10" s="53"/>
      <c r="I10" s="14">
        <v>90999</v>
      </c>
      <c r="K10" s="20">
        <f>G10-I10</f>
        <v>11661</v>
      </c>
      <c r="M10" s="14">
        <v>15</v>
      </c>
      <c r="N10" s="14">
        <f>N9</f>
        <v>531</v>
      </c>
      <c r="O10" s="14">
        <f t="shared" ref="O10" si="0">M10*N10</f>
        <v>7965</v>
      </c>
      <c r="P10" s="14">
        <v>80000</v>
      </c>
      <c r="Q10" s="14">
        <v>12000</v>
      </c>
      <c r="R10" s="14">
        <v>8500</v>
      </c>
      <c r="S10" s="14" t="str">
        <f>S9</f>
        <v>α</v>
      </c>
      <c r="T10" s="20">
        <f t="shared" ref="T10" si="1">SUM(O10,P10,Q10,R10:S10)</f>
        <v>108465</v>
      </c>
      <c r="U10" s="54"/>
      <c r="V10" s="13">
        <f>I10-4550</f>
        <v>86449</v>
      </c>
      <c r="W10" s="54"/>
      <c r="X10" s="19">
        <f>T10-V10</f>
        <v>22016</v>
      </c>
      <c r="Y10" s="37">
        <f>X10-K10</f>
        <v>10355</v>
      </c>
      <c r="AA10" s="14">
        <v>15</v>
      </c>
      <c r="AB10" s="14">
        <f>N10+150</f>
        <v>681</v>
      </c>
      <c r="AC10" s="14">
        <f t="shared" ref="AC10" si="2">AA10*AB10</f>
        <v>10215</v>
      </c>
      <c r="AD10" s="14">
        <v>105000</v>
      </c>
      <c r="AE10" s="14">
        <v>12000</v>
      </c>
      <c r="AF10" s="14">
        <f>AF9</f>
        <v>12100</v>
      </c>
      <c r="AG10" s="14" t="str">
        <f>S10</f>
        <v>α</v>
      </c>
      <c r="AH10" s="20">
        <f t="shared" ref="AH10" si="3">SUM(AC10,AD10,AE10,AF10:AG10)</f>
        <v>139315</v>
      </c>
      <c r="AJ10" s="14">
        <v>5341</v>
      </c>
      <c r="AK10" s="14">
        <f>V10+AJ10</f>
        <v>91790</v>
      </c>
      <c r="AM10" s="19">
        <f>AH10-AK10</f>
        <v>47525</v>
      </c>
      <c r="AN10" s="37">
        <f>AM10-K10</f>
        <v>35864</v>
      </c>
    </row>
    <row r="11" spans="1:40" ht="12" customHeight="1"/>
    <row r="12" spans="1:40">
      <c r="D12" s="63"/>
    </row>
    <row r="15" spans="1:40">
      <c r="D15" s="61"/>
      <c r="F15" s="1"/>
      <c r="G15" s="1"/>
    </row>
    <row r="16" spans="1:40">
      <c r="D16" s="61"/>
      <c r="F16" s="1"/>
      <c r="G16" s="1"/>
    </row>
    <row r="17" spans="1:22">
      <c r="G17" s="1"/>
    </row>
    <row r="18" spans="1:22">
      <c r="A18" s="1" t="s">
        <v>171</v>
      </c>
      <c r="F18" s="1"/>
      <c r="G18" s="1"/>
    </row>
    <row r="20" spans="1:22">
      <c r="C20" s="96" t="s">
        <v>159</v>
      </c>
      <c r="D20" t="s">
        <v>160</v>
      </c>
      <c r="E20" t="s">
        <v>60</v>
      </c>
      <c r="F20" t="s">
        <v>183</v>
      </c>
      <c r="G20" t="s">
        <v>242</v>
      </c>
      <c r="J20" s="119" t="s">
        <v>172</v>
      </c>
      <c r="K20" s="119"/>
      <c r="L20" s="119"/>
      <c r="M20" s="119"/>
      <c r="N20" s="119"/>
      <c r="O20" s="119"/>
      <c r="P20" s="119"/>
      <c r="Q20" s="119"/>
      <c r="R20" s="119"/>
      <c r="S20" s="119"/>
      <c r="T20" s="119"/>
      <c r="U20" s="119"/>
      <c r="V20" s="119"/>
    </row>
    <row r="21" spans="1:22" ht="13.5" hidden="1" customHeight="1">
      <c r="A21" t="s">
        <v>159</v>
      </c>
      <c r="C21" s="96" t="s">
        <v>61</v>
      </c>
      <c r="D21" t="s">
        <v>61</v>
      </c>
      <c r="E21" s="97">
        <v>22500</v>
      </c>
      <c r="F21" s="97">
        <v>470</v>
      </c>
      <c r="G21" s="97"/>
      <c r="J21" s="119"/>
      <c r="K21" s="119"/>
      <c r="L21" s="119"/>
      <c r="M21" s="119"/>
      <c r="N21" s="119"/>
      <c r="O21" s="119"/>
      <c r="P21" s="119"/>
      <c r="Q21" s="119"/>
      <c r="R21" s="119"/>
      <c r="S21" s="119"/>
      <c r="T21" s="119"/>
      <c r="U21" s="119"/>
      <c r="V21" s="119"/>
    </row>
    <row r="22" spans="1:22" ht="13.5" hidden="1" customHeight="1">
      <c r="A22" t="s">
        <v>162</v>
      </c>
      <c r="C22" s="95" t="s">
        <v>61</v>
      </c>
      <c r="D22" t="s">
        <v>62</v>
      </c>
      <c r="E22" s="97">
        <v>1550</v>
      </c>
      <c r="F22" s="97">
        <v>451</v>
      </c>
      <c r="G22" s="97"/>
      <c r="J22" s="119"/>
      <c r="K22" s="119"/>
      <c r="L22" s="119"/>
      <c r="M22" s="119"/>
      <c r="N22" s="119"/>
      <c r="O22" s="119"/>
      <c r="P22" s="119"/>
      <c r="Q22" s="119"/>
      <c r="R22" s="119"/>
      <c r="S22" s="119"/>
      <c r="T22" s="119"/>
      <c r="U22" s="119"/>
      <c r="V22" s="119"/>
    </row>
    <row r="23" spans="1:22" ht="13.5" hidden="1" customHeight="1">
      <c r="A23" t="s">
        <v>163</v>
      </c>
      <c r="C23" s="95" t="s">
        <v>61</v>
      </c>
      <c r="D23" t="s">
        <v>63</v>
      </c>
      <c r="E23" s="97">
        <v>1560</v>
      </c>
      <c r="F23" s="97">
        <v>441</v>
      </c>
      <c r="G23" s="97"/>
      <c r="J23" s="119"/>
      <c r="K23" s="119"/>
      <c r="L23" s="119"/>
      <c r="M23" s="119"/>
      <c r="N23" s="119"/>
      <c r="O23" s="119"/>
      <c r="P23" s="119"/>
      <c r="Q23" s="119"/>
      <c r="R23" s="119"/>
      <c r="S23" s="119"/>
      <c r="T23" s="119"/>
      <c r="U23" s="119"/>
      <c r="V23" s="119"/>
    </row>
    <row r="24" spans="1:22" ht="13.5" hidden="1" customHeight="1">
      <c r="A24" t="s">
        <v>164</v>
      </c>
      <c r="C24" s="95" t="s">
        <v>61</v>
      </c>
      <c r="D24" t="s">
        <v>64</v>
      </c>
      <c r="E24" s="97">
        <v>1740</v>
      </c>
      <c r="F24" s="97">
        <v>531</v>
      </c>
      <c r="G24" s="97"/>
      <c r="J24" s="119"/>
      <c r="K24" s="119"/>
      <c r="L24" s="119"/>
      <c r="M24" s="119"/>
      <c r="N24" s="119"/>
      <c r="O24" s="119"/>
      <c r="P24" s="119"/>
      <c r="Q24" s="119"/>
      <c r="R24" s="119"/>
      <c r="S24" s="119"/>
      <c r="T24" s="119"/>
      <c r="U24" s="119"/>
      <c r="V24" s="119"/>
    </row>
    <row r="25" spans="1:22" ht="13.5" hidden="1" customHeight="1">
      <c r="C25" s="95" t="s">
        <v>61</v>
      </c>
      <c r="D25" t="s">
        <v>65</v>
      </c>
      <c r="E25" s="97">
        <v>69</v>
      </c>
      <c r="F25" s="97">
        <v>476</v>
      </c>
      <c r="G25" s="97"/>
      <c r="J25" s="119"/>
      <c r="K25" s="119"/>
      <c r="L25" s="119"/>
      <c r="M25" s="119"/>
      <c r="N25" s="119"/>
      <c r="O25" s="119"/>
      <c r="P25" s="119"/>
      <c r="Q25" s="119"/>
      <c r="R25" s="119"/>
      <c r="S25" s="119"/>
      <c r="T25" s="119"/>
      <c r="U25" s="119"/>
      <c r="V25" s="119"/>
    </row>
    <row r="26" spans="1:22" ht="13.5" hidden="1" customHeight="1">
      <c r="C26" s="95" t="s">
        <v>61</v>
      </c>
      <c r="D26" t="s">
        <v>66</v>
      </c>
      <c r="E26" s="97">
        <v>1020</v>
      </c>
      <c r="F26" s="97">
        <v>469</v>
      </c>
      <c r="G26" s="97"/>
      <c r="J26" s="119"/>
      <c r="K26" s="119"/>
      <c r="L26" s="119"/>
      <c r="M26" s="119"/>
      <c r="N26" s="119"/>
      <c r="O26" s="119"/>
      <c r="P26" s="119"/>
      <c r="Q26" s="119"/>
      <c r="R26" s="119"/>
      <c r="S26" s="119"/>
      <c r="T26" s="119"/>
      <c r="U26" s="119"/>
      <c r="V26" s="119"/>
    </row>
    <row r="27" spans="1:22" ht="13.5" hidden="1" customHeight="1">
      <c r="C27" s="95" t="s">
        <v>61</v>
      </c>
      <c r="D27" t="s">
        <v>67</v>
      </c>
      <c r="E27" s="97">
        <v>1410</v>
      </c>
      <c r="F27" s="97">
        <v>511</v>
      </c>
      <c r="G27" s="97"/>
      <c r="J27" s="119"/>
      <c r="K27" s="119"/>
      <c r="L27" s="119"/>
      <c r="M27" s="119"/>
      <c r="N27" s="119"/>
      <c r="O27" s="119"/>
      <c r="P27" s="119"/>
      <c r="Q27" s="119"/>
      <c r="R27" s="119"/>
      <c r="S27" s="119"/>
      <c r="T27" s="119"/>
      <c r="U27" s="119"/>
      <c r="V27" s="119"/>
    </row>
    <row r="28" spans="1:22" ht="13.5" hidden="1" customHeight="1">
      <c r="C28" s="95" t="s">
        <v>61</v>
      </c>
      <c r="D28" t="s">
        <v>68</v>
      </c>
      <c r="E28" s="97">
        <v>123</v>
      </c>
      <c r="F28" s="97">
        <v>466</v>
      </c>
      <c r="G28" s="97"/>
      <c r="J28" s="119"/>
      <c r="K28" s="119"/>
      <c r="L28" s="119"/>
      <c r="M28" s="119"/>
      <c r="N28" s="119"/>
      <c r="O28" s="119"/>
      <c r="P28" s="119"/>
      <c r="Q28" s="119"/>
      <c r="R28" s="119"/>
      <c r="S28" s="119"/>
      <c r="T28" s="119"/>
      <c r="U28" s="119"/>
      <c r="V28" s="119"/>
    </row>
    <row r="29" spans="1:22" ht="13.5" hidden="1" customHeight="1">
      <c r="C29" s="95" t="s">
        <v>61</v>
      </c>
      <c r="D29" t="s">
        <v>69</v>
      </c>
      <c r="E29" s="97">
        <v>336</v>
      </c>
      <c r="F29" s="97">
        <v>512</v>
      </c>
      <c r="G29" s="97"/>
      <c r="J29" s="119"/>
      <c r="K29" s="119"/>
      <c r="L29" s="119"/>
      <c r="M29" s="119"/>
      <c r="N29" s="119"/>
      <c r="O29" s="119"/>
      <c r="P29" s="119"/>
      <c r="Q29" s="119"/>
      <c r="R29" s="119"/>
      <c r="S29" s="119"/>
      <c r="T29" s="119"/>
      <c r="U29" s="119"/>
      <c r="V29" s="119"/>
    </row>
    <row r="30" spans="1:22" ht="13.5" hidden="1" customHeight="1">
      <c r="C30" s="95" t="s">
        <v>61</v>
      </c>
      <c r="D30" t="s">
        <v>70</v>
      </c>
      <c r="E30" s="97">
        <v>1090</v>
      </c>
      <c r="F30" s="97">
        <v>447</v>
      </c>
      <c r="G30" s="97"/>
      <c r="J30" s="106"/>
      <c r="K30" s="106"/>
      <c r="L30" s="106"/>
      <c r="M30" s="106"/>
      <c r="N30" s="106"/>
      <c r="O30" s="106"/>
      <c r="P30" s="106"/>
      <c r="Q30" s="106"/>
      <c r="R30" s="106"/>
      <c r="S30" s="106"/>
      <c r="T30" s="106"/>
      <c r="U30" s="106"/>
      <c r="V30" s="106"/>
    </row>
    <row r="31" spans="1:22" ht="13.5" hidden="1" customHeight="1">
      <c r="C31" s="95" t="s">
        <v>61</v>
      </c>
      <c r="D31" t="s">
        <v>71</v>
      </c>
      <c r="E31" s="97">
        <v>1290</v>
      </c>
      <c r="F31" s="97">
        <v>509</v>
      </c>
      <c r="G31" s="97"/>
      <c r="J31" s="106"/>
      <c r="K31" s="106"/>
      <c r="L31" s="106"/>
      <c r="M31" s="106"/>
      <c r="N31" s="106"/>
      <c r="O31" s="106"/>
      <c r="P31" s="106"/>
      <c r="Q31" s="106"/>
      <c r="R31" s="106"/>
      <c r="S31" s="106"/>
      <c r="T31" s="106"/>
      <c r="U31" s="106"/>
      <c r="V31" s="106"/>
    </row>
    <row r="32" spans="1:22" ht="13.5" hidden="1" customHeight="1">
      <c r="C32" s="95" t="s">
        <v>61</v>
      </c>
      <c r="D32" t="s">
        <v>72</v>
      </c>
      <c r="E32" s="97">
        <v>495</v>
      </c>
      <c r="F32" s="97">
        <v>465</v>
      </c>
      <c r="G32" s="97"/>
      <c r="J32" s="106"/>
      <c r="K32" s="106"/>
      <c r="L32" s="106"/>
      <c r="M32" s="106"/>
      <c r="N32" s="106"/>
      <c r="O32" s="106"/>
      <c r="P32" s="106"/>
      <c r="Q32" s="106"/>
      <c r="R32" s="106"/>
      <c r="S32" s="106"/>
      <c r="T32" s="106"/>
      <c r="U32" s="106"/>
      <c r="V32" s="106"/>
    </row>
    <row r="33" spans="3:22" ht="13.5" hidden="1" customHeight="1">
      <c r="C33" s="95" t="s">
        <v>61</v>
      </c>
      <c r="D33" t="s">
        <v>73</v>
      </c>
      <c r="E33" s="97">
        <v>99</v>
      </c>
      <c r="F33" s="97">
        <v>494</v>
      </c>
      <c r="G33" s="97"/>
      <c r="J33" s="104"/>
      <c r="K33" s="104"/>
      <c r="L33" s="104"/>
      <c r="M33" s="104"/>
      <c r="N33" s="104"/>
      <c r="O33" s="104"/>
      <c r="P33" s="104"/>
      <c r="Q33" s="104"/>
      <c r="R33" s="104"/>
      <c r="S33" s="104"/>
      <c r="T33" s="104"/>
      <c r="U33" s="104"/>
      <c r="V33" s="104"/>
    </row>
    <row r="34" spans="3:22" ht="13.5" hidden="1" customHeight="1">
      <c r="C34" s="95" t="s">
        <v>61</v>
      </c>
      <c r="D34" t="s">
        <v>74</v>
      </c>
      <c r="E34" s="97">
        <v>355</v>
      </c>
      <c r="F34" s="97">
        <v>447</v>
      </c>
      <c r="G34" s="97"/>
    </row>
    <row r="35" spans="3:22" ht="13.5" hidden="1" customHeight="1">
      <c r="C35" s="95" t="s">
        <v>61</v>
      </c>
      <c r="D35" t="s">
        <v>75</v>
      </c>
      <c r="E35" s="97">
        <v>381</v>
      </c>
      <c r="F35" s="97">
        <v>475</v>
      </c>
      <c r="G35" s="97"/>
    </row>
    <row r="36" spans="3:22" ht="13.5" hidden="1" customHeight="1">
      <c r="C36" s="95" t="s">
        <v>61</v>
      </c>
      <c r="D36" t="s">
        <v>76</v>
      </c>
      <c r="E36" s="97">
        <v>403</v>
      </c>
      <c r="F36" s="97">
        <v>439</v>
      </c>
      <c r="G36" s="97"/>
    </row>
    <row r="37" spans="3:22" ht="13.5" hidden="1" customHeight="1">
      <c r="C37" s="95" t="s">
        <v>61</v>
      </c>
      <c r="D37" t="s">
        <v>77</v>
      </c>
      <c r="E37" s="97">
        <v>411</v>
      </c>
      <c r="F37" s="97">
        <v>446</v>
      </c>
      <c r="G37" s="97"/>
    </row>
    <row r="38" spans="3:22" ht="13.5" hidden="1" customHeight="1">
      <c r="C38" s="95" t="s">
        <v>61</v>
      </c>
      <c r="D38" t="s">
        <v>78</v>
      </c>
      <c r="E38" s="97">
        <v>545</v>
      </c>
      <c r="F38" s="97">
        <v>521</v>
      </c>
      <c r="G38" s="97"/>
    </row>
    <row r="39" spans="3:22" ht="13.5" hidden="1" customHeight="1">
      <c r="C39" s="95" t="s">
        <v>61</v>
      </c>
      <c r="D39" t="s">
        <v>79</v>
      </c>
      <c r="E39" s="97">
        <v>748</v>
      </c>
      <c r="F39" s="97">
        <v>449</v>
      </c>
      <c r="G39" s="97"/>
    </row>
    <row r="40" spans="3:22" ht="13.5" hidden="1" customHeight="1">
      <c r="C40" s="95" t="s">
        <v>61</v>
      </c>
      <c r="D40" t="s">
        <v>80</v>
      </c>
      <c r="E40" s="97">
        <v>1100</v>
      </c>
      <c r="F40" s="97">
        <v>474</v>
      </c>
      <c r="G40" s="97"/>
    </row>
    <row r="41" spans="3:22" ht="13.5" hidden="1" customHeight="1">
      <c r="C41" s="95" t="s">
        <v>61</v>
      </c>
      <c r="D41" t="s">
        <v>81</v>
      </c>
      <c r="E41" s="97">
        <v>439</v>
      </c>
      <c r="F41" s="97">
        <v>474</v>
      </c>
      <c r="G41" s="97"/>
    </row>
    <row r="42" spans="3:22" ht="13.5" hidden="1" customHeight="1">
      <c r="C42" s="95" t="s">
        <v>61</v>
      </c>
      <c r="D42" t="s">
        <v>82</v>
      </c>
      <c r="E42" s="97">
        <v>1530</v>
      </c>
      <c r="F42" s="97">
        <v>478</v>
      </c>
      <c r="G42" s="97"/>
    </row>
    <row r="43" spans="3:22" ht="13.5" hidden="1" customHeight="1">
      <c r="C43" s="95" t="s">
        <v>61</v>
      </c>
      <c r="D43" t="s">
        <v>83</v>
      </c>
      <c r="E43" s="97">
        <v>54</v>
      </c>
      <c r="F43" s="97">
        <v>446</v>
      </c>
      <c r="G43" s="97"/>
    </row>
    <row r="44" spans="3:22" ht="13.5" hidden="1" customHeight="1">
      <c r="C44" s="95" t="s">
        <v>61</v>
      </c>
      <c r="D44" t="s">
        <v>84</v>
      </c>
      <c r="E44" s="97">
        <v>76</v>
      </c>
      <c r="F44" s="97">
        <v>447</v>
      </c>
      <c r="G44" s="97"/>
    </row>
    <row r="45" spans="3:22" ht="13.5" hidden="1" customHeight="1">
      <c r="C45" s="95" t="s">
        <v>61</v>
      </c>
      <c r="D45" t="s">
        <v>85</v>
      </c>
      <c r="E45" s="97">
        <v>1350</v>
      </c>
      <c r="F45" s="97">
        <v>445</v>
      </c>
      <c r="G45" s="97"/>
    </row>
    <row r="46" spans="3:22" ht="13.5" hidden="1" customHeight="1">
      <c r="C46" s="95" t="s">
        <v>61</v>
      </c>
      <c r="D46" t="s">
        <v>86</v>
      </c>
      <c r="E46" s="97">
        <v>388</v>
      </c>
      <c r="F46" s="97">
        <v>439</v>
      </c>
      <c r="G46" s="97"/>
    </row>
    <row r="47" spans="3:22" ht="13.5" hidden="1" customHeight="1">
      <c r="C47" s="95" t="s">
        <v>61</v>
      </c>
      <c r="D47" t="s">
        <v>87</v>
      </c>
      <c r="E47" s="97">
        <v>100</v>
      </c>
      <c r="F47" s="97">
        <v>429</v>
      </c>
      <c r="G47" s="97"/>
    </row>
    <row r="48" spans="3:22" ht="13.5" hidden="1" customHeight="1">
      <c r="C48" s="95" t="s">
        <v>61</v>
      </c>
      <c r="D48" t="s">
        <v>88</v>
      </c>
      <c r="E48" s="97">
        <v>295</v>
      </c>
      <c r="F48" s="97">
        <v>447</v>
      </c>
      <c r="G48" s="97"/>
    </row>
    <row r="49" spans="3:7" ht="13.5" hidden="1" customHeight="1">
      <c r="C49" s="95" t="s">
        <v>61</v>
      </c>
      <c r="D49" t="s">
        <v>89</v>
      </c>
      <c r="E49" s="97">
        <v>579</v>
      </c>
      <c r="F49" s="97">
        <v>453</v>
      </c>
      <c r="G49" s="97"/>
    </row>
    <row r="50" spans="3:7" ht="13.5" hidden="1" customHeight="1">
      <c r="C50" s="95" t="s">
        <v>61</v>
      </c>
      <c r="D50" t="s">
        <v>90</v>
      </c>
      <c r="E50" s="97">
        <v>338</v>
      </c>
      <c r="F50" s="97">
        <v>454</v>
      </c>
      <c r="G50" s="97"/>
    </row>
    <row r="51" spans="3:7" ht="13.5" hidden="1" customHeight="1">
      <c r="C51" s="95" t="s">
        <v>61</v>
      </c>
      <c r="D51" t="s">
        <v>91</v>
      </c>
      <c r="E51" s="97">
        <v>635</v>
      </c>
      <c r="F51" s="97">
        <v>429</v>
      </c>
      <c r="G51" s="97"/>
    </row>
    <row r="52" spans="3:7" ht="13.5" hidden="1" customHeight="1">
      <c r="C52" s="95" t="s">
        <v>61</v>
      </c>
      <c r="D52" t="s">
        <v>92</v>
      </c>
      <c r="E52" s="97">
        <v>451</v>
      </c>
      <c r="F52" s="97">
        <v>444</v>
      </c>
      <c r="G52" s="97"/>
    </row>
    <row r="53" spans="3:7" ht="13.5" hidden="1" customHeight="1">
      <c r="C53" s="95" t="s">
        <v>61</v>
      </c>
      <c r="D53" t="s">
        <v>93</v>
      </c>
      <c r="E53" s="97">
        <v>376</v>
      </c>
      <c r="F53" s="97">
        <v>438</v>
      </c>
      <c r="G53" s="97"/>
    </row>
    <row r="54" spans="3:7" ht="13.5" hidden="1" customHeight="1">
      <c r="C54" s="95" t="s">
        <v>61</v>
      </c>
      <c r="D54" t="s">
        <v>94</v>
      </c>
      <c r="E54" s="97">
        <v>34</v>
      </c>
      <c r="F54" s="97">
        <v>452</v>
      </c>
      <c r="G54" s="97"/>
    </row>
    <row r="55" spans="3:7" ht="13.5" hidden="1" customHeight="1">
      <c r="C55" s="95" t="s">
        <v>61</v>
      </c>
      <c r="D55" t="s">
        <v>95</v>
      </c>
      <c r="E55" s="97">
        <v>69</v>
      </c>
      <c r="F55" s="97">
        <v>451</v>
      </c>
      <c r="G55" s="97"/>
    </row>
    <row r="56" spans="3:7" ht="13.5" hidden="1" customHeight="1">
      <c r="C56" s="95" t="s">
        <v>61</v>
      </c>
      <c r="D56" t="s">
        <v>96</v>
      </c>
      <c r="E56" s="97">
        <v>148</v>
      </c>
      <c r="F56" s="97">
        <v>465</v>
      </c>
      <c r="G56" s="97"/>
    </row>
    <row r="57" spans="3:7" ht="13.5" hidden="1" customHeight="1">
      <c r="C57" s="95" t="s">
        <v>61</v>
      </c>
      <c r="D57" t="s">
        <v>97</v>
      </c>
      <c r="E57" s="97">
        <v>109</v>
      </c>
      <c r="F57" s="97">
        <v>461</v>
      </c>
      <c r="G57" s="97"/>
    </row>
    <row r="58" spans="3:7" ht="13.5" hidden="1" customHeight="1">
      <c r="C58" s="95" t="s">
        <v>61</v>
      </c>
      <c r="D58" t="s">
        <v>98</v>
      </c>
      <c r="E58" s="97">
        <v>77</v>
      </c>
      <c r="F58" s="97">
        <v>452</v>
      </c>
      <c r="G58" s="97"/>
    </row>
    <row r="59" spans="3:7" ht="13.5" hidden="1" customHeight="1">
      <c r="C59" s="95" t="s">
        <v>61</v>
      </c>
      <c r="D59" t="s">
        <v>99</v>
      </c>
      <c r="E59" s="97">
        <v>172</v>
      </c>
      <c r="F59" s="97">
        <v>461</v>
      </c>
      <c r="G59" s="97"/>
    </row>
    <row r="60" spans="3:7" ht="13.5" hidden="1" customHeight="1">
      <c r="C60" s="95" t="s">
        <v>61</v>
      </c>
      <c r="D60" t="s">
        <v>100</v>
      </c>
      <c r="E60" s="97">
        <v>252</v>
      </c>
      <c r="F60" s="97">
        <v>478</v>
      </c>
      <c r="G60" s="97"/>
    </row>
    <row r="61" spans="3:7" ht="13.5" hidden="1" customHeight="1">
      <c r="C61" s="95" t="s">
        <v>61</v>
      </c>
      <c r="D61" t="s">
        <v>101</v>
      </c>
      <c r="E61" s="97">
        <v>71</v>
      </c>
      <c r="F61" s="97">
        <v>476</v>
      </c>
      <c r="G61" s="97"/>
    </row>
    <row r="62" spans="3:7" ht="13.5" hidden="1" customHeight="1">
      <c r="C62" s="95" t="s">
        <v>61</v>
      </c>
      <c r="D62" t="s">
        <v>102</v>
      </c>
      <c r="E62" s="97">
        <v>198</v>
      </c>
      <c r="F62" s="97">
        <v>476</v>
      </c>
      <c r="G62" s="97"/>
    </row>
    <row r="63" spans="3:7" ht="13.5" hidden="1" customHeight="1">
      <c r="C63" s="95" t="s">
        <v>61</v>
      </c>
      <c r="D63" t="s">
        <v>103</v>
      </c>
      <c r="E63" s="97">
        <v>46</v>
      </c>
      <c r="F63" s="97">
        <v>473</v>
      </c>
      <c r="G63" s="97"/>
    </row>
    <row r="64" spans="3:7" hidden="1">
      <c r="C64" s="95" t="s">
        <v>104</v>
      </c>
      <c r="D64" t="s">
        <v>104</v>
      </c>
      <c r="E64" s="97">
        <v>27400</v>
      </c>
      <c r="F64" s="97">
        <v>490</v>
      </c>
      <c r="G64" s="97"/>
    </row>
    <row r="65" spans="3:7">
      <c r="C65" s="95" t="s">
        <v>104</v>
      </c>
      <c r="D65" t="s">
        <v>105</v>
      </c>
      <c r="E65" s="97">
        <v>453</v>
      </c>
      <c r="F65" s="97">
        <v>514</v>
      </c>
      <c r="G65" s="97"/>
    </row>
    <row r="66" spans="3:7">
      <c r="C66" s="95" t="s">
        <v>104</v>
      </c>
      <c r="D66" t="s">
        <v>184</v>
      </c>
      <c r="E66" s="97">
        <v>1670</v>
      </c>
      <c r="F66" s="97">
        <v>475</v>
      </c>
      <c r="G66" s="97"/>
    </row>
    <row r="67" spans="3:7">
      <c r="C67" s="95" t="s">
        <v>104</v>
      </c>
      <c r="D67" t="s">
        <v>106</v>
      </c>
      <c r="E67" s="97">
        <v>1380</v>
      </c>
      <c r="F67" s="97">
        <v>495</v>
      </c>
      <c r="G67" s="97"/>
    </row>
    <row r="68" spans="3:7">
      <c r="C68" s="95" t="s">
        <v>104</v>
      </c>
      <c r="D68" t="s">
        <v>108</v>
      </c>
      <c r="E68" s="97">
        <v>1540</v>
      </c>
      <c r="F68" s="97">
        <v>503</v>
      </c>
      <c r="G68" s="97"/>
    </row>
    <row r="69" spans="3:7">
      <c r="C69" s="95" t="s">
        <v>104</v>
      </c>
      <c r="D69" t="s">
        <v>109</v>
      </c>
      <c r="E69" s="97">
        <v>99</v>
      </c>
      <c r="F69" s="97">
        <v>465</v>
      </c>
      <c r="G69" s="97"/>
    </row>
    <row r="70" spans="3:7">
      <c r="C70" s="95" t="s">
        <v>104</v>
      </c>
      <c r="D70" t="s">
        <v>111</v>
      </c>
      <c r="E70" s="97">
        <v>354</v>
      </c>
      <c r="F70" s="97">
        <v>451</v>
      </c>
      <c r="G70" s="97"/>
    </row>
    <row r="71" spans="3:7">
      <c r="C71" s="95" t="s">
        <v>104</v>
      </c>
      <c r="D71" t="s">
        <v>112</v>
      </c>
      <c r="E71" s="97">
        <v>255</v>
      </c>
      <c r="F71" s="97">
        <v>509</v>
      </c>
      <c r="G71" s="97"/>
    </row>
    <row r="72" spans="3:7">
      <c r="C72" s="95" t="s">
        <v>104</v>
      </c>
      <c r="D72" t="s">
        <v>185</v>
      </c>
      <c r="E72" s="97">
        <v>930</v>
      </c>
      <c r="F72" s="97">
        <v>486</v>
      </c>
      <c r="G72" s="97"/>
    </row>
    <row r="73" spans="3:7">
      <c r="C73" s="95" t="s">
        <v>104</v>
      </c>
      <c r="D73" t="s">
        <v>116</v>
      </c>
      <c r="E73" s="97">
        <v>612</v>
      </c>
      <c r="F73" s="97">
        <v>498</v>
      </c>
      <c r="G73" s="97"/>
    </row>
    <row r="74" spans="3:7">
      <c r="C74" s="95" t="s">
        <v>104</v>
      </c>
      <c r="D74" t="s">
        <v>117</v>
      </c>
      <c r="E74" s="97">
        <v>311</v>
      </c>
      <c r="F74" s="97">
        <v>486</v>
      </c>
      <c r="G74" s="97"/>
    </row>
    <row r="75" spans="3:7">
      <c r="C75" s="95" t="s">
        <v>104</v>
      </c>
      <c r="D75" t="s">
        <v>118</v>
      </c>
      <c r="E75" s="97">
        <v>613</v>
      </c>
      <c r="F75" s="97">
        <v>508</v>
      </c>
      <c r="G75" s="97"/>
    </row>
    <row r="76" spans="3:7">
      <c r="C76" s="95" t="s">
        <v>104</v>
      </c>
      <c r="D76" t="s">
        <v>119</v>
      </c>
      <c r="E76" s="97">
        <v>2390</v>
      </c>
      <c r="F76" s="97">
        <v>507</v>
      </c>
      <c r="G76" s="97"/>
    </row>
    <row r="77" spans="3:7">
      <c r="C77" s="95" t="s">
        <v>104</v>
      </c>
      <c r="D77" t="s">
        <v>186</v>
      </c>
      <c r="E77" s="97">
        <v>1780</v>
      </c>
      <c r="F77" s="97">
        <v>494</v>
      </c>
      <c r="G77" s="97"/>
    </row>
    <row r="78" spans="3:7">
      <c r="C78" s="95" t="s">
        <v>104</v>
      </c>
      <c r="D78" t="s">
        <v>187</v>
      </c>
      <c r="E78" s="97">
        <v>1880</v>
      </c>
      <c r="F78" s="97">
        <v>499</v>
      </c>
      <c r="G78" s="97"/>
    </row>
    <row r="79" spans="3:7">
      <c r="C79" s="95" t="s">
        <v>104</v>
      </c>
      <c r="D79" t="s">
        <v>188</v>
      </c>
      <c r="E79" s="97">
        <v>27</v>
      </c>
      <c r="F79" s="97">
        <v>503</v>
      </c>
      <c r="G79" s="97"/>
    </row>
    <row r="80" spans="3:7">
      <c r="C80" s="95" t="s">
        <v>104</v>
      </c>
      <c r="D80" t="s">
        <v>120</v>
      </c>
      <c r="E80" s="97">
        <v>415</v>
      </c>
      <c r="F80" s="97">
        <v>511</v>
      </c>
      <c r="G80" s="97"/>
    </row>
    <row r="81" spans="3:7">
      <c r="C81" s="95" t="s">
        <v>104</v>
      </c>
      <c r="D81" t="s">
        <v>121</v>
      </c>
      <c r="E81" s="97">
        <v>562</v>
      </c>
      <c r="F81" s="97">
        <v>499</v>
      </c>
      <c r="G81" s="97"/>
    </row>
    <row r="82" spans="3:7">
      <c r="C82" s="95" t="s">
        <v>104</v>
      </c>
      <c r="D82" t="s">
        <v>122</v>
      </c>
      <c r="E82" s="97">
        <v>66</v>
      </c>
      <c r="F82" s="97">
        <v>482</v>
      </c>
      <c r="G82" s="97"/>
    </row>
    <row r="83" spans="3:7">
      <c r="C83" s="95" t="s">
        <v>104</v>
      </c>
      <c r="D83" t="s">
        <v>123</v>
      </c>
      <c r="E83" s="97">
        <v>441</v>
      </c>
      <c r="F83" s="97">
        <v>458</v>
      </c>
      <c r="G83" s="97"/>
    </row>
    <row r="84" spans="3:7">
      <c r="C84" s="95" t="s">
        <v>104</v>
      </c>
      <c r="D84" t="s">
        <v>189</v>
      </c>
      <c r="E84" s="97">
        <v>1240</v>
      </c>
      <c r="F84" s="97">
        <v>516</v>
      </c>
      <c r="G84" s="97"/>
    </row>
    <row r="85" spans="3:7">
      <c r="C85" s="95" t="s">
        <v>104</v>
      </c>
      <c r="D85" t="s">
        <v>190</v>
      </c>
      <c r="E85" s="97">
        <v>1010</v>
      </c>
      <c r="F85" s="97">
        <v>503</v>
      </c>
      <c r="G85" s="97"/>
    </row>
    <row r="86" spans="3:7">
      <c r="C86" s="95" t="s">
        <v>104</v>
      </c>
      <c r="D86" t="s">
        <v>191</v>
      </c>
      <c r="E86" s="97">
        <v>135</v>
      </c>
      <c r="F86" s="97">
        <v>527</v>
      </c>
      <c r="G86" s="97"/>
    </row>
    <row r="87" spans="3:7">
      <c r="C87" s="95" t="s">
        <v>104</v>
      </c>
      <c r="D87" t="s">
        <v>192</v>
      </c>
      <c r="E87" s="97">
        <v>169</v>
      </c>
      <c r="F87" s="97">
        <v>508</v>
      </c>
      <c r="G87" s="97"/>
    </row>
    <row r="88" spans="3:7">
      <c r="C88" s="95" t="s">
        <v>104</v>
      </c>
      <c r="D88" t="s">
        <v>193</v>
      </c>
      <c r="E88" s="97">
        <v>324</v>
      </c>
      <c r="F88" s="97">
        <v>506</v>
      </c>
      <c r="G88" s="97"/>
    </row>
    <row r="89" spans="3:7">
      <c r="C89" s="95" t="s">
        <v>104</v>
      </c>
      <c r="D89" t="s">
        <v>194</v>
      </c>
      <c r="E89" s="97">
        <v>166</v>
      </c>
      <c r="F89" s="97">
        <v>515</v>
      </c>
      <c r="G89" s="97"/>
    </row>
    <row r="90" spans="3:7">
      <c r="C90" s="95" t="s">
        <v>104</v>
      </c>
      <c r="D90" t="s">
        <v>195</v>
      </c>
      <c r="E90" s="97">
        <v>62</v>
      </c>
      <c r="F90" s="97">
        <v>526</v>
      </c>
      <c r="G90" s="97"/>
    </row>
    <row r="91" spans="3:7">
      <c r="C91" s="95" t="s">
        <v>104</v>
      </c>
      <c r="D91" t="s">
        <v>107</v>
      </c>
      <c r="E91" s="97">
        <v>106</v>
      </c>
      <c r="F91" s="97">
        <v>521.29999999999995</v>
      </c>
      <c r="G91" s="97"/>
    </row>
    <row r="92" spans="3:7">
      <c r="C92" s="95" t="s">
        <v>104</v>
      </c>
      <c r="D92" t="s">
        <v>110</v>
      </c>
      <c r="E92" s="97">
        <v>128</v>
      </c>
      <c r="F92" s="97">
        <v>521.29999999999995</v>
      </c>
      <c r="G92" s="97"/>
    </row>
    <row r="93" spans="3:7">
      <c r="C93" s="95" t="s">
        <v>104</v>
      </c>
      <c r="D93" t="s">
        <v>113</v>
      </c>
      <c r="E93" s="97">
        <v>213</v>
      </c>
      <c r="F93" s="97">
        <v>521.29999999999995</v>
      </c>
      <c r="G93" s="97"/>
    </row>
    <row r="94" spans="3:7">
      <c r="C94" s="95" t="s">
        <v>104</v>
      </c>
      <c r="D94" t="s">
        <v>114</v>
      </c>
      <c r="E94" s="97">
        <v>226</v>
      </c>
      <c r="F94" s="97">
        <v>521.29999999999995</v>
      </c>
      <c r="G94" s="97"/>
    </row>
    <row r="95" spans="3:7">
      <c r="C95" s="95" t="s">
        <v>104</v>
      </c>
      <c r="D95" t="s">
        <v>115</v>
      </c>
      <c r="E95" s="97">
        <v>881</v>
      </c>
      <c r="F95" s="97">
        <v>521.29999999999995</v>
      </c>
      <c r="G95" s="97"/>
    </row>
    <row r="96" spans="3:7">
      <c r="C96" s="95" t="s">
        <v>104</v>
      </c>
      <c r="D96" t="s">
        <v>124</v>
      </c>
      <c r="E96" s="97">
        <v>1610</v>
      </c>
      <c r="F96" s="97">
        <v>521.29999999999995</v>
      </c>
      <c r="G96" s="97"/>
    </row>
    <row r="97" spans="3:7">
      <c r="C97" s="95" t="s">
        <v>104</v>
      </c>
      <c r="D97" t="s">
        <v>125</v>
      </c>
      <c r="E97" s="97">
        <v>85</v>
      </c>
      <c r="F97" s="97">
        <v>521.29999999999995</v>
      </c>
      <c r="G97" s="97"/>
    </row>
    <row r="98" spans="3:7">
      <c r="C98" s="95" t="s">
        <v>104</v>
      </c>
      <c r="D98" t="s">
        <v>126</v>
      </c>
      <c r="E98" s="97">
        <v>243</v>
      </c>
      <c r="F98" s="97">
        <v>521.29999999999995</v>
      </c>
      <c r="G98" s="97"/>
    </row>
    <row r="99" spans="3:7">
      <c r="C99" s="95" t="s">
        <v>104</v>
      </c>
      <c r="D99" t="s">
        <v>127</v>
      </c>
      <c r="E99" s="97">
        <v>1130</v>
      </c>
      <c r="F99" s="97">
        <v>521.29999999999995</v>
      </c>
      <c r="G99" s="97"/>
    </row>
    <row r="100" spans="3:7">
      <c r="C100" s="95" t="s">
        <v>104</v>
      </c>
      <c r="D100" t="s">
        <v>128</v>
      </c>
      <c r="E100" s="97">
        <v>266</v>
      </c>
      <c r="F100" s="97">
        <v>521.29999999999995</v>
      </c>
      <c r="G100" s="97"/>
    </row>
    <row r="101" spans="3:7">
      <c r="C101" s="95" t="s">
        <v>104</v>
      </c>
      <c r="D101" t="s">
        <v>196</v>
      </c>
      <c r="E101" s="97">
        <v>533</v>
      </c>
      <c r="F101" s="97">
        <v>531</v>
      </c>
      <c r="G101" s="97"/>
    </row>
    <row r="102" spans="3:7">
      <c r="C102" s="95" t="s">
        <v>104</v>
      </c>
      <c r="D102" t="s">
        <v>197</v>
      </c>
      <c r="E102" s="97">
        <v>75</v>
      </c>
      <c r="F102" s="97">
        <v>526</v>
      </c>
      <c r="G102" s="97"/>
    </row>
    <row r="103" spans="3:7">
      <c r="C103" s="95" t="s">
        <v>104</v>
      </c>
      <c r="D103" t="s">
        <v>198</v>
      </c>
      <c r="E103" s="97">
        <v>186</v>
      </c>
      <c r="F103" s="97">
        <v>526</v>
      </c>
      <c r="G103" s="97"/>
    </row>
    <row r="104" spans="3:7">
      <c r="C104" s="95" t="s">
        <v>104</v>
      </c>
      <c r="D104" t="s">
        <v>199</v>
      </c>
      <c r="E104" s="97">
        <v>47</v>
      </c>
      <c r="F104" s="97">
        <v>533</v>
      </c>
      <c r="G104" s="97"/>
    </row>
    <row r="105" spans="3:7">
      <c r="C105" s="95" t="s">
        <v>104</v>
      </c>
      <c r="D105" t="s">
        <v>200</v>
      </c>
      <c r="E105" s="97">
        <v>214</v>
      </c>
      <c r="F105" s="97">
        <v>525</v>
      </c>
      <c r="G105" s="97"/>
    </row>
    <row r="106" spans="3:7">
      <c r="C106" s="95" t="s">
        <v>104</v>
      </c>
      <c r="D106" t="s">
        <v>201</v>
      </c>
      <c r="E106" s="97">
        <v>46</v>
      </c>
      <c r="F106" s="97">
        <v>525</v>
      </c>
      <c r="G106" s="97"/>
    </row>
    <row r="107" spans="3:7">
      <c r="C107" s="95" t="s">
        <v>104</v>
      </c>
      <c r="D107" t="s">
        <v>202</v>
      </c>
      <c r="E107" s="97">
        <v>55</v>
      </c>
      <c r="F107" s="97">
        <v>526</v>
      </c>
      <c r="G107" s="97"/>
    </row>
    <row r="108" spans="3:7">
      <c r="C108" s="95" t="s">
        <v>104</v>
      </c>
      <c r="D108" t="s">
        <v>203</v>
      </c>
      <c r="E108" s="97">
        <v>139</v>
      </c>
      <c r="F108" s="97">
        <v>521</v>
      </c>
      <c r="G108" s="97"/>
    </row>
    <row r="109" spans="3:7">
      <c r="C109" s="95" t="s">
        <v>104</v>
      </c>
      <c r="D109" t="s">
        <v>204</v>
      </c>
      <c r="E109" s="97">
        <v>373</v>
      </c>
      <c r="F109" s="97">
        <v>505</v>
      </c>
      <c r="G109" s="97"/>
    </row>
    <row r="110" spans="3:7">
      <c r="C110" s="95" t="s">
        <v>104</v>
      </c>
      <c r="D110" t="s">
        <v>205</v>
      </c>
      <c r="E110" s="97">
        <v>327</v>
      </c>
      <c r="F110" s="97">
        <v>509</v>
      </c>
      <c r="G110" s="97"/>
    </row>
    <row r="111" spans="3:7">
      <c r="C111" s="95" t="s">
        <v>104</v>
      </c>
      <c r="D111" t="s">
        <v>206</v>
      </c>
      <c r="E111" s="97">
        <v>300</v>
      </c>
      <c r="F111" s="97">
        <v>504</v>
      </c>
      <c r="G111" s="97"/>
    </row>
    <row r="112" spans="3:7">
      <c r="C112" s="95" t="s">
        <v>104</v>
      </c>
      <c r="D112" t="s">
        <v>207</v>
      </c>
      <c r="E112" s="97">
        <v>127</v>
      </c>
      <c r="F112" s="97">
        <v>503</v>
      </c>
      <c r="G112" s="97"/>
    </row>
    <row r="113" spans="3:7">
      <c r="C113" s="95" t="s">
        <v>104</v>
      </c>
      <c r="D113" t="s">
        <v>208</v>
      </c>
      <c r="E113" s="97">
        <v>378</v>
      </c>
      <c r="F113" s="97">
        <v>497</v>
      </c>
      <c r="G113" s="97"/>
    </row>
    <row r="114" spans="3:7">
      <c r="C114" s="95" t="s">
        <v>104</v>
      </c>
      <c r="D114" t="s">
        <v>209</v>
      </c>
      <c r="E114" s="97">
        <v>152</v>
      </c>
      <c r="F114" s="97">
        <v>453</v>
      </c>
      <c r="G114" s="97"/>
    </row>
    <row r="115" spans="3:7">
      <c r="C115" s="95" t="s">
        <v>104</v>
      </c>
      <c r="D115" t="s">
        <v>210</v>
      </c>
      <c r="E115" s="97">
        <v>476</v>
      </c>
      <c r="F115" s="97">
        <v>509</v>
      </c>
      <c r="G115" s="97"/>
    </row>
    <row r="116" spans="3:7">
      <c r="C116" s="95" t="s">
        <v>104</v>
      </c>
      <c r="D116" t="s">
        <v>211</v>
      </c>
      <c r="E116" s="97">
        <v>238</v>
      </c>
      <c r="F116" s="97">
        <v>505</v>
      </c>
      <c r="G116" s="97"/>
    </row>
    <row r="117" spans="3:7">
      <c r="C117" s="95" t="s">
        <v>104</v>
      </c>
      <c r="D117" t="s">
        <v>212</v>
      </c>
      <c r="E117" s="97">
        <v>10</v>
      </c>
      <c r="F117" s="97">
        <v>493</v>
      </c>
      <c r="G117" s="97"/>
    </row>
    <row r="118" spans="3:7">
      <c r="C118" s="95" t="s">
        <v>104</v>
      </c>
      <c r="D118" t="s">
        <v>213</v>
      </c>
      <c r="E118" s="97">
        <v>8</v>
      </c>
      <c r="F118" s="97">
        <v>491</v>
      </c>
      <c r="G118" s="97"/>
    </row>
    <row r="119" spans="3:7" hidden="1">
      <c r="C119" s="95" t="s">
        <v>129</v>
      </c>
      <c r="D119" t="s">
        <v>129</v>
      </c>
      <c r="E119" s="97">
        <v>27100</v>
      </c>
      <c r="F119" s="97">
        <v>479</v>
      </c>
      <c r="G119" s="97">
        <v>129800</v>
      </c>
    </row>
    <row r="120" spans="3:7" hidden="1">
      <c r="C120" s="95" t="s">
        <v>129</v>
      </c>
      <c r="D120" t="s">
        <v>130</v>
      </c>
      <c r="E120" s="97">
        <v>3780</v>
      </c>
      <c r="F120" s="97">
        <v>470</v>
      </c>
      <c r="G120" s="97">
        <v>17800</v>
      </c>
    </row>
    <row r="121" spans="3:7" hidden="1">
      <c r="C121" s="95" t="s">
        <v>129</v>
      </c>
      <c r="D121" t="s">
        <v>131</v>
      </c>
      <c r="E121" s="97">
        <v>1560</v>
      </c>
      <c r="F121" s="97">
        <v>475</v>
      </c>
      <c r="G121" s="97">
        <v>7430</v>
      </c>
    </row>
    <row r="122" spans="3:7" hidden="1">
      <c r="C122" s="95" t="s">
        <v>129</v>
      </c>
      <c r="D122" t="s">
        <v>132</v>
      </c>
      <c r="E122" s="97">
        <v>1520</v>
      </c>
      <c r="F122" s="97">
        <v>487</v>
      </c>
      <c r="G122" s="97">
        <v>7380</v>
      </c>
    </row>
    <row r="123" spans="3:7" hidden="1">
      <c r="C123" s="95" t="s">
        <v>129</v>
      </c>
      <c r="D123" t="s">
        <v>133</v>
      </c>
      <c r="E123" s="97">
        <v>3810</v>
      </c>
      <c r="F123" s="97">
        <v>485</v>
      </c>
      <c r="G123" s="97">
        <v>18500</v>
      </c>
    </row>
    <row r="124" spans="3:7" hidden="1">
      <c r="C124" s="95" t="s">
        <v>129</v>
      </c>
      <c r="D124" t="s">
        <v>134</v>
      </c>
      <c r="E124" s="97">
        <v>1390</v>
      </c>
      <c r="F124" s="97">
        <v>474</v>
      </c>
      <c r="G124" s="97">
        <v>6570</v>
      </c>
    </row>
    <row r="125" spans="3:7" hidden="1">
      <c r="C125" s="95" t="s">
        <v>129</v>
      </c>
      <c r="D125" t="s">
        <v>135</v>
      </c>
      <c r="E125" s="97">
        <v>2210</v>
      </c>
      <c r="F125" s="97">
        <v>486</v>
      </c>
      <c r="G125" s="97">
        <v>10800</v>
      </c>
    </row>
    <row r="126" spans="3:7" hidden="1">
      <c r="C126" s="95" t="s">
        <v>129</v>
      </c>
      <c r="D126" t="s">
        <v>136</v>
      </c>
      <c r="E126" s="97">
        <v>606</v>
      </c>
      <c r="F126" s="97">
        <v>496</v>
      </c>
      <c r="G126" s="97">
        <v>3010</v>
      </c>
    </row>
    <row r="127" spans="3:7" hidden="1">
      <c r="C127" s="95" t="s">
        <v>129</v>
      </c>
      <c r="D127" t="s">
        <v>137</v>
      </c>
      <c r="E127" s="97">
        <v>6</v>
      </c>
      <c r="F127" s="97">
        <v>404</v>
      </c>
      <c r="G127" s="97">
        <v>24</v>
      </c>
    </row>
    <row r="128" spans="3:7" hidden="1">
      <c r="C128" s="95" t="s">
        <v>129</v>
      </c>
      <c r="D128" t="s">
        <v>138</v>
      </c>
      <c r="E128" s="97">
        <v>739</v>
      </c>
      <c r="F128" s="97">
        <v>454</v>
      </c>
      <c r="G128" s="97">
        <v>3360</v>
      </c>
    </row>
    <row r="129" spans="3:7" hidden="1">
      <c r="C129" s="95" t="s">
        <v>129</v>
      </c>
      <c r="D129" t="s">
        <v>139</v>
      </c>
      <c r="E129" s="97">
        <v>166</v>
      </c>
      <c r="F129" s="97">
        <v>432</v>
      </c>
      <c r="G129" s="97">
        <v>717</v>
      </c>
    </row>
    <row r="130" spans="3:7" hidden="1">
      <c r="C130" s="95" t="s">
        <v>129</v>
      </c>
      <c r="D130" t="s">
        <v>140</v>
      </c>
      <c r="E130" s="97">
        <v>137</v>
      </c>
      <c r="F130" s="97">
        <v>429</v>
      </c>
      <c r="G130" s="97">
        <v>588</v>
      </c>
    </row>
    <row r="131" spans="3:7" hidden="1">
      <c r="C131" s="95" t="s">
        <v>129</v>
      </c>
      <c r="D131" t="s">
        <v>141</v>
      </c>
      <c r="E131" s="97">
        <v>1190</v>
      </c>
      <c r="F131" s="97">
        <v>449</v>
      </c>
      <c r="G131" s="97">
        <v>5330</v>
      </c>
    </row>
    <row r="132" spans="3:7" hidden="1">
      <c r="C132" s="95" t="s">
        <v>129</v>
      </c>
      <c r="D132" t="s">
        <v>142</v>
      </c>
      <c r="E132" s="97">
        <v>383</v>
      </c>
      <c r="F132" s="97">
        <v>441</v>
      </c>
      <c r="G132" s="97">
        <v>1690</v>
      </c>
    </row>
    <row r="133" spans="3:7" hidden="1">
      <c r="C133" s="95" t="s">
        <v>129</v>
      </c>
      <c r="D133" t="s">
        <v>143</v>
      </c>
      <c r="E133" s="97">
        <v>3950</v>
      </c>
      <c r="F133" s="97">
        <v>510</v>
      </c>
      <c r="G133" s="97">
        <v>20100</v>
      </c>
    </row>
    <row r="134" spans="3:7" hidden="1">
      <c r="C134" s="95" t="s">
        <v>129</v>
      </c>
      <c r="D134" t="s">
        <v>144</v>
      </c>
      <c r="E134" s="97">
        <v>334</v>
      </c>
      <c r="F134" s="97">
        <v>499</v>
      </c>
      <c r="G134" s="97">
        <v>1670</v>
      </c>
    </row>
    <row r="135" spans="3:7" hidden="1">
      <c r="C135" s="95" t="s">
        <v>129</v>
      </c>
      <c r="D135" t="s">
        <v>145</v>
      </c>
      <c r="E135" s="97">
        <v>329</v>
      </c>
      <c r="F135" s="97">
        <v>456</v>
      </c>
      <c r="G135" s="97">
        <v>1500</v>
      </c>
    </row>
    <row r="136" spans="3:7" hidden="1">
      <c r="C136" s="95" t="s">
        <v>129</v>
      </c>
      <c r="D136" t="s">
        <v>146</v>
      </c>
      <c r="E136" s="97">
        <v>897</v>
      </c>
      <c r="F136" s="97">
        <v>463</v>
      </c>
      <c r="G136" s="97">
        <v>4150</v>
      </c>
    </row>
    <row r="137" spans="3:7" hidden="1">
      <c r="C137" s="95" t="s">
        <v>129</v>
      </c>
      <c r="D137" t="s">
        <v>147</v>
      </c>
      <c r="E137" s="97">
        <v>58</v>
      </c>
      <c r="F137" s="97">
        <v>457</v>
      </c>
      <c r="G137" s="97">
        <v>265</v>
      </c>
    </row>
    <row r="138" spans="3:7" hidden="1">
      <c r="C138" s="95" t="s">
        <v>129</v>
      </c>
      <c r="D138" t="s">
        <v>148</v>
      </c>
      <c r="E138" s="97">
        <v>42</v>
      </c>
      <c r="F138" s="97">
        <v>462</v>
      </c>
      <c r="G138" s="97">
        <v>194</v>
      </c>
    </row>
    <row r="139" spans="3:7" hidden="1">
      <c r="C139" s="95" t="s">
        <v>129</v>
      </c>
      <c r="D139" t="s">
        <v>149</v>
      </c>
      <c r="E139" s="97">
        <v>677</v>
      </c>
      <c r="F139" s="97">
        <v>458</v>
      </c>
      <c r="G139" s="97">
        <v>3100</v>
      </c>
    </row>
    <row r="140" spans="3:7" hidden="1">
      <c r="C140" s="95" t="s">
        <v>129</v>
      </c>
      <c r="D140" t="s">
        <v>150</v>
      </c>
      <c r="E140" s="97">
        <v>1190</v>
      </c>
      <c r="F140" s="97">
        <v>490</v>
      </c>
      <c r="G140" s="97">
        <v>5810</v>
      </c>
    </row>
    <row r="141" spans="3:7" hidden="1">
      <c r="C141" s="95" t="s">
        <v>129</v>
      </c>
      <c r="D141" t="s">
        <v>151</v>
      </c>
      <c r="E141" s="97">
        <v>112</v>
      </c>
      <c r="F141" s="97">
        <v>435</v>
      </c>
      <c r="G141" s="97">
        <v>487</v>
      </c>
    </row>
    <row r="142" spans="3:7" hidden="1">
      <c r="C142" s="95" t="s">
        <v>129</v>
      </c>
      <c r="D142" t="s">
        <v>152</v>
      </c>
      <c r="E142" s="97">
        <v>895</v>
      </c>
      <c r="F142" s="97">
        <v>488</v>
      </c>
      <c r="G142" s="97">
        <v>4370</v>
      </c>
    </row>
    <row r="143" spans="3:7" hidden="1">
      <c r="C143" s="95" t="s">
        <v>129</v>
      </c>
      <c r="D143" t="s">
        <v>153</v>
      </c>
      <c r="E143" s="97">
        <v>289</v>
      </c>
      <c r="F143" s="97">
        <v>461</v>
      </c>
      <c r="G143" s="97">
        <v>1330</v>
      </c>
    </row>
    <row r="144" spans="3:7" hidden="1">
      <c r="C144" s="95" t="s">
        <v>129</v>
      </c>
      <c r="D144" t="s">
        <v>154</v>
      </c>
      <c r="E144" s="97">
        <v>254</v>
      </c>
      <c r="F144" s="97">
        <v>425</v>
      </c>
      <c r="G144" s="97">
        <v>1080</v>
      </c>
    </row>
    <row r="145" spans="3:12" hidden="1">
      <c r="C145" s="95" t="s">
        <v>129</v>
      </c>
      <c r="D145" t="s">
        <v>155</v>
      </c>
      <c r="E145" s="97">
        <v>113</v>
      </c>
      <c r="F145" s="97">
        <v>422</v>
      </c>
      <c r="G145" s="97">
        <v>477</v>
      </c>
    </row>
    <row r="146" spans="3:12" hidden="1">
      <c r="C146" s="95" t="s">
        <v>129</v>
      </c>
      <c r="D146" t="s">
        <v>156</v>
      </c>
      <c r="E146" s="97">
        <v>97</v>
      </c>
      <c r="F146" s="97">
        <v>408</v>
      </c>
      <c r="G146" s="97">
        <v>396</v>
      </c>
    </row>
    <row r="147" spans="3:12" hidden="1">
      <c r="C147" s="95" t="s">
        <v>129</v>
      </c>
      <c r="D147" t="s">
        <v>157</v>
      </c>
      <c r="E147" s="97">
        <v>166</v>
      </c>
      <c r="F147" s="97">
        <v>435</v>
      </c>
      <c r="G147" s="97">
        <v>722</v>
      </c>
    </row>
    <row r="148" spans="3:12" hidden="1">
      <c r="C148" s="95" t="s">
        <v>129</v>
      </c>
      <c r="D148" t="s">
        <v>158</v>
      </c>
      <c r="E148" s="97">
        <v>178</v>
      </c>
      <c r="F148" s="97">
        <v>428</v>
      </c>
      <c r="G148" s="97">
        <v>762</v>
      </c>
    </row>
    <row r="150" spans="3:12" ht="14.25">
      <c r="I150" s="70"/>
      <c r="J150" s="71"/>
      <c r="K150" s="86"/>
    </row>
    <row r="151" spans="3:12" ht="14.25">
      <c r="I151" s="72"/>
      <c r="J151" s="73"/>
      <c r="K151" s="87" t="s">
        <v>45</v>
      </c>
    </row>
    <row r="152" spans="3:12" ht="57">
      <c r="I152" s="74" t="s">
        <v>46</v>
      </c>
      <c r="J152" s="75" t="s">
        <v>47</v>
      </c>
      <c r="K152" s="88" t="s">
        <v>48</v>
      </c>
    </row>
    <row r="153" spans="3:12" ht="14.25">
      <c r="I153" s="76"/>
      <c r="J153" s="77"/>
      <c r="K153" s="89" t="s">
        <v>49</v>
      </c>
    </row>
    <row r="154" spans="3:12" ht="14.25">
      <c r="I154" s="78"/>
      <c r="J154" s="79"/>
      <c r="K154" s="90" t="s">
        <v>50</v>
      </c>
    </row>
    <row r="155" spans="3:12" ht="15" hidden="1">
      <c r="I155" s="80" t="s">
        <v>165</v>
      </c>
      <c r="J155" s="91" t="s">
        <v>51</v>
      </c>
      <c r="K155" s="81">
        <v>14885</v>
      </c>
      <c r="L155" s="1" t="s">
        <v>168</v>
      </c>
    </row>
    <row r="156" spans="3:12" ht="15" hidden="1">
      <c r="I156" s="82" t="s">
        <v>165</v>
      </c>
      <c r="J156" s="92" t="s">
        <v>52</v>
      </c>
      <c r="K156" s="83">
        <v>15866</v>
      </c>
      <c r="L156" s="1" t="s">
        <v>168</v>
      </c>
    </row>
    <row r="157" spans="3:12" ht="15" hidden="1">
      <c r="I157" s="82" t="s">
        <v>165</v>
      </c>
      <c r="J157" s="92" t="s">
        <v>53</v>
      </c>
      <c r="K157" s="83" t="s">
        <v>54</v>
      </c>
      <c r="L157" s="1" t="s">
        <v>168</v>
      </c>
    </row>
    <row r="158" spans="3:12" ht="15">
      <c r="I158" s="84" t="s">
        <v>166</v>
      </c>
      <c r="J158" s="93" t="s">
        <v>55</v>
      </c>
      <c r="K158" s="83">
        <v>10600</v>
      </c>
      <c r="L158" s="1" t="s">
        <v>169</v>
      </c>
    </row>
    <row r="159" spans="3:12" ht="15">
      <c r="I159" s="84" t="s">
        <v>166</v>
      </c>
      <c r="J159" s="93" t="s">
        <v>52</v>
      </c>
      <c r="K159" s="83">
        <v>11600</v>
      </c>
      <c r="L159" s="1" t="s">
        <v>169</v>
      </c>
    </row>
    <row r="160" spans="3:12" ht="15">
      <c r="I160" s="84" t="s">
        <v>166</v>
      </c>
      <c r="J160" s="93" t="s">
        <v>56</v>
      </c>
      <c r="K160" s="83" t="s">
        <v>54</v>
      </c>
      <c r="L160" s="1" t="s">
        <v>169</v>
      </c>
    </row>
    <row r="161" spans="9:12" ht="15" hidden="1">
      <c r="I161" s="85" t="s">
        <v>167</v>
      </c>
      <c r="J161" s="94" t="s">
        <v>57</v>
      </c>
      <c r="K161" s="83">
        <v>14928</v>
      </c>
      <c r="L161" s="1" t="s">
        <v>170</v>
      </c>
    </row>
    <row r="162" spans="9:12" ht="15" hidden="1">
      <c r="I162" s="85" t="s">
        <v>167</v>
      </c>
      <c r="J162" s="94" t="s">
        <v>58</v>
      </c>
      <c r="K162" s="83">
        <v>15376</v>
      </c>
      <c r="L162" s="1" t="s">
        <v>170</v>
      </c>
    </row>
    <row r="163" spans="9:12" ht="15" hidden="1">
      <c r="I163" s="85" t="s">
        <v>167</v>
      </c>
      <c r="J163" s="94" t="s">
        <v>59</v>
      </c>
      <c r="K163" s="83">
        <v>13833</v>
      </c>
      <c r="L163" s="1" t="s">
        <v>170</v>
      </c>
    </row>
  </sheetData>
  <mergeCells count="1">
    <mergeCell ref="J20:V29"/>
  </mergeCells>
  <phoneticPr fontId="1"/>
  <dataValidations count="3">
    <dataValidation type="list" allowBlank="1" showInputMessage="1" showErrorMessage="1" sqref="B9:B10">
      <formula1>INDIRECT($A$9)</formula1>
    </dataValidation>
    <dataValidation type="list" allowBlank="1" showInputMessage="1" showErrorMessage="1" sqref="C9:C10">
      <formula1>INDIRECT($C$8)</formula1>
    </dataValidation>
    <dataValidation type="list" allowBlank="1" showInputMessage="1" showErrorMessage="1" sqref="A9">
      <formula1>$A$22:$A$25</formula1>
    </dataValidation>
  </dataValidations>
  <pageMargins left="1.1811023622047245" right="0.19685039370078741" top="0.59055118110236227" bottom="0.31496062992125984" header="0.31496062992125984" footer="0.31496062992125984"/>
  <pageSetup paperSize="9" scale="90" fitToHeight="0" orientation="landscape" r:id="rId1"/>
  <colBreaks count="2" manualBreakCount="2">
    <brk id="15" max="16" man="1"/>
    <brk id="29" max="16" man="1"/>
  </colBreaks>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グラフ（自動生成）</vt:lpstr>
      <vt:lpstr>所得比較（データ入力用）</vt:lpstr>
      <vt:lpstr>'グラフ（自動生成）'!Print_Area</vt:lpstr>
      <vt:lpstr>'所得比較（データ入力用）'!Print_Area</vt:lpstr>
      <vt:lpstr>愛知県</vt:lpstr>
      <vt:lpstr>愛知県産</vt:lpstr>
      <vt:lpstr>岐阜県</vt:lpstr>
      <vt:lpstr>岐阜県産</vt:lpstr>
      <vt:lpstr>三重県</vt:lpstr>
      <vt:lpstr>三重県産</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東海農政局</cp:lastModifiedBy>
  <cp:lastPrinted>2021-06-10T09:31:52Z</cp:lastPrinted>
  <dcterms:created xsi:type="dcterms:W3CDTF">2015-08-04T16:10:59Z</dcterms:created>
  <dcterms:modified xsi:type="dcterms:W3CDTF">2021-06-10T09:36:51Z</dcterms:modified>
</cp:coreProperties>
</file>